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2018年收入" sheetId="1" r:id="rId1"/>
    <sheet name="2018年支出" sheetId="2" r:id="rId2"/>
  </sheets>
  <definedNames/>
  <calcPr fullCalcOnLoad="1"/>
</workbook>
</file>

<file path=xl/sharedStrings.xml><?xml version="1.0" encoding="utf-8"?>
<sst xmlns="http://schemas.openxmlformats.org/spreadsheetml/2006/main" count="69" uniqueCount="62">
  <si>
    <t>附件1</t>
  </si>
  <si>
    <t>鱼峰区2018年度收入预算调整表</t>
  </si>
  <si>
    <t>单位：万元</t>
  </si>
  <si>
    <t>项   目</t>
  </si>
  <si>
    <t>2017年完成</t>
  </si>
  <si>
    <t>2018年年初预算</t>
  </si>
  <si>
    <t>2018年本级预算</t>
  </si>
  <si>
    <t>2018年调整预算</t>
  </si>
  <si>
    <t>2018年调整预算数本级</t>
  </si>
  <si>
    <t>本级调整预算变动</t>
  </si>
  <si>
    <t>一、一般公共预算收入</t>
  </si>
  <si>
    <t>1、增值税</t>
  </si>
  <si>
    <t>2、营业税</t>
  </si>
  <si>
    <t>3、消费税</t>
  </si>
  <si>
    <t>4、企业所得税</t>
  </si>
  <si>
    <t>5、个人所得税</t>
  </si>
  <si>
    <t>6、资源税</t>
  </si>
  <si>
    <t>7、城市维护建设税</t>
  </si>
  <si>
    <t>8、房产税</t>
  </si>
  <si>
    <t>9、印花税</t>
  </si>
  <si>
    <t>10、车船税</t>
  </si>
  <si>
    <t xml:space="preserve">   税收收入合计：</t>
  </si>
  <si>
    <r>
      <t>11</t>
    </r>
    <r>
      <rPr>
        <sz val="11"/>
        <color indexed="8"/>
        <rFont val="仿宋_GB2312"/>
        <family val="3"/>
      </rPr>
      <t>、专项收入</t>
    </r>
  </si>
  <si>
    <r>
      <t>12</t>
    </r>
    <r>
      <rPr>
        <sz val="11"/>
        <color indexed="8"/>
        <rFont val="仿宋_GB2312"/>
        <family val="3"/>
      </rPr>
      <t>、行政性收费收入</t>
    </r>
  </si>
  <si>
    <r>
      <t>13</t>
    </r>
    <r>
      <rPr>
        <sz val="11"/>
        <color indexed="8"/>
        <rFont val="仿宋_GB2312"/>
        <family val="3"/>
      </rPr>
      <t>、罚没收入</t>
    </r>
  </si>
  <si>
    <r>
      <t>14</t>
    </r>
    <r>
      <rPr>
        <sz val="11"/>
        <color indexed="8"/>
        <rFont val="仿宋_GB2312"/>
        <family val="3"/>
      </rPr>
      <t>、国有资源有偿使用收入</t>
    </r>
  </si>
  <si>
    <r>
      <t>15</t>
    </r>
    <r>
      <rPr>
        <sz val="11"/>
        <color indexed="8"/>
        <rFont val="宋体"/>
        <family val="0"/>
      </rPr>
      <t>、其他收入</t>
    </r>
  </si>
  <si>
    <t>非税收入合计：</t>
  </si>
  <si>
    <t>二、上级补助收入</t>
  </si>
  <si>
    <t>收   入   合   计</t>
  </si>
  <si>
    <t>三、调入预算稳定调节基金</t>
  </si>
  <si>
    <t>上年结余</t>
  </si>
  <si>
    <r>
      <t>总</t>
    </r>
    <r>
      <rPr>
        <b/>
        <sz val="11"/>
        <color indexed="8"/>
        <rFont val="Times New Roman"/>
        <family val="1"/>
      </rPr>
      <t xml:space="preserve">                 </t>
    </r>
    <r>
      <rPr>
        <b/>
        <sz val="11"/>
        <color indexed="8"/>
        <rFont val="黑体"/>
        <family val="3"/>
      </rPr>
      <t>计</t>
    </r>
  </si>
  <si>
    <t>鱼峰区2018年度支出预算调整表</t>
  </si>
  <si>
    <t>2018年预算</t>
  </si>
  <si>
    <t>2018年预算调整</t>
  </si>
  <si>
    <t>本级调整预算</t>
  </si>
  <si>
    <t>一、上划中央、自治区、柳州市税收</t>
  </si>
  <si>
    <t>二、上解上级支出</t>
  </si>
  <si>
    <t xml:space="preserve">   1、专项上解</t>
  </si>
  <si>
    <t xml:space="preserve">   2、其他上解</t>
  </si>
  <si>
    <r>
      <t xml:space="preserve">      3</t>
    </r>
    <r>
      <rPr>
        <sz val="11"/>
        <color indexed="8"/>
        <rFont val="仿宋_GB2312"/>
        <family val="3"/>
      </rPr>
      <t>、城维集中上解</t>
    </r>
  </si>
  <si>
    <t>三、一般公共预算支出</t>
  </si>
  <si>
    <t xml:space="preserve">   1、一般公共服务</t>
  </si>
  <si>
    <t xml:space="preserve">   2、国防</t>
  </si>
  <si>
    <t xml:space="preserve">   3、公共安全</t>
  </si>
  <si>
    <t xml:space="preserve">   4、教育</t>
  </si>
  <si>
    <t xml:space="preserve">   5、科学技术</t>
  </si>
  <si>
    <t xml:space="preserve">   6、文化体育与传媒</t>
  </si>
  <si>
    <r>
      <t xml:space="preserve">      7</t>
    </r>
    <r>
      <rPr>
        <sz val="11"/>
        <color indexed="8"/>
        <rFont val="仿宋_GB2312"/>
        <family val="3"/>
      </rPr>
      <t>、社会保障和就业</t>
    </r>
  </si>
  <si>
    <r>
      <t xml:space="preserve">      8</t>
    </r>
    <r>
      <rPr>
        <sz val="11"/>
        <color indexed="8"/>
        <rFont val="仿宋_GB2312"/>
        <family val="3"/>
      </rPr>
      <t>、医疗卫生与计划生育</t>
    </r>
  </si>
  <si>
    <t xml:space="preserve">   9、节能环保</t>
  </si>
  <si>
    <r>
      <t xml:space="preserve">      10</t>
    </r>
    <r>
      <rPr>
        <sz val="11"/>
        <color indexed="8"/>
        <rFont val="仿宋_GB2312"/>
        <family val="3"/>
      </rPr>
      <t>、城乡社区事务</t>
    </r>
  </si>
  <si>
    <r>
      <t xml:space="preserve">      11</t>
    </r>
    <r>
      <rPr>
        <sz val="11"/>
        <color indexed="8"/>
        <rFont val="仿宋_GB2312"/>
        <family val="3"/>
      </rPr>
      <t>、农林水事务</t>
    </r>
  </si>
  <si>
    <t xml:space="preserve">   13、资源勘探电力信息等事务</t>
  </si>
  <si>
    <t xml:space="preserve">   14、商业服务业等事务</t>
  </si>
  <si>
    <t xml:space="preserve">   16、住房保障支出</t>
  </si>
  <si>
    <t xml:space="preserve">   17、其他支出</t>
  </si>
  <si>
    <t xml:space="preserve">   18、预备费</t>
  </si>
  <si>
    <t>支出合计</t>
  </si>
  <si>
    <t>四、补充预算稳定调节基金</t>
  </si>
  <si>
    <t>五、结余结转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</si>
</sst>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#,##0_ "/>
  </numFmts>
  <fonts count="59">
    <font>
      <sz val="12"/>
      <name val="宋体"/>
      <family val="0"/>
    </font>
    <font>
      <b/>
      <sz val="12"/>
      <name val="宋体"/>
      <family val="0"/>
    </font>
    <font>
      <b/>
      <sz val="18"/>
      <color indexed="8"/>
      <name val="黑体"/>
      <family val="3"/>
    </font>
    <font>
      <sz val="9"/>
      <name val="宋体"/>
      <family val="0"/>
    </font>
    <font>
      <b/>
      <sz val="11"/>
      <color indexed="8"/>
      <name val="黑体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0"/>
      <name val="宋体"/>
      <family val="0"/>
    </font>
    <font>
      <sz val="11"/>
      <color indexed="8"/>
      <name val="Times New Roman"/>
      <family val="1"/>
    </font>
    <font>
      <b/>
      <sz val="11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Times New Roman"/>
      <family val="1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1" applyNumberFormat="0" applyAlignment="0" applyProtection="0"/>
    <xf numFmtId="0" fontId="13" fillId="3" borderId="0" applyNumberFormat="0" applyBorder="0" applyAlignment="0" applyProtection="0"/>
    <xf numFmtId="0" fontId="40" fillId="4" borderId="0" applyNumberFormat="0" applyBorder="0" applyAlignment="0" applyProtection="0"/>
    <xf numFmtId="0" fontId="19" fillId="5" borderId="2" applyNumberFormat="0" applyAlignment="0" applyProtection="0"/>
    <xf numFmtId="0" fontId="11" fillId="6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0" applyNumberFormat="0" applyBorder="0" applyAlignment="0" applyProtection="0"/>
    <xf numFmtId="0" fontId="21" fillId="5" borderId="3" applyNumberFormat="0" applyAlignment="0" applyProtection="0"/>
    <xf numFmtId="0" fontId="41" fillId="8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43" fillId="1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12" borderId="4" applyNumberFormat="0" applyFont="0" applyAlignment="0" applyProtection="0"/>
    <xf numFmtId="0" fontId="13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3" fillId="14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0" fillId="16" borderId="6" applyNumberFormat="0" applyFont="0" applyAlignment="0" applyProtection="0"/>
    <xf numFmtId="0" fontId="0" fillId="0" borderId="0">
      <alignment/>
      <protection/>
    </xf>
    <xf numFmtId="0" fontId="50" fillId="0" borderId="7" applyNumberFormat="0" applyFill="0" applyAlignment="0" applyProtection="0"/>
    <xf numFmtId="0" fontId="0" fillId="0" borderId="0">
      <alignment/>
      <protection/>
    </xf>
    <xf numFmtId="0" fontId="43" fillId="17" borderId="0" applyNumberFormat="0" applyBorder="0" applyAlignment="0" applyProtection="0"/>
    <xf numFmtId="176" fontId="32" fillId="0" borderId="0" applyFont="0" applyFill="0" applyBorder="0" applyAlignment="0" applyProtection="0"/>
    <xf numFmtId="0" fontId="45" fillId="0" borderId="8" applyNumberFormat="0" applyFill="0" applyAlignment="0" applyProtection="0"/>
    <xf numFmtId="0" fontId="0" fillId="0" borderId="0">
      <alignment/>
      <protection/>
    </xf>
    <xf numFmtId="0" fontId="43" fillId="18" borderId="0" applyNumberFormat="0" applyBorder="0" applyAlignment="0" applyProtection="0"/>
    <xf numFmtId="0" fontId="11" fillId="19" borderId="0" applyNumberFormat="0" applyBorder="0" applyAlignment="0" applyProtection="0"/>
    <xf numFmtId="0" fontId="51" fillId="20" borderId="9" applyNumberFormat="0" applyAlignment="0" applyProtection="0"/>
    <xf numFmtId="0" fontId="52" fillId="20" borderId="1" applyNumberFormat="0" applyAlignment="0" applyProtection="0"/>
    <xf numFmtId="0" fontId="11" fillId="15" borderId="0" applyNumberFormat="0" applyBorder="0" applyAlignment="0" applyProtection="0"/>
    <xf numFmtId="0" fontId="53" fillId="21" borderId="10" applyNumberFormat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6" fillId="24" borderId="0" applyNumberFormat="0" applyBorder="0" applyAlignment="0" applyProtection="0"/>
    <xf numFmtId="0" fontId="11" fillId="25" borderId="0" applyNumberFormat="0" applyBorder="0" applyAlignment="0" applyProtection="0"/>
    <xf numFmtId="0" fontId="57" fillId="26" borderId="0" applyNumberFormat="0" applyBorder="0" applyAlignment="0" applyProtection="0"/>
    <xf numFmtId="0" fontId="40" fillId="27" borderId="0" applyNumberFormat="0" applyBorder="0" applyAlignment="0" applyProtection="0"/>
    <xf numFmtId="0" fontId="29" fillId="28" borderId="13" applyNumberFormat="0" applyAlignment="0" applyProtection="0"/>
    <xf numFmtId="0" fontId="43" fillId="29" borderId="0" applyNumberFormat="0" applyBorder="0" applyAlignment="0" applyProtection="0"/>
    <xf numFmtId="0" fontId="30" fillId="0" borderId="14" applyNumberFormat="0" applyFill="0" applyAlignment="0" applyProtection="0"/>
    <xf numFmtId="0" fontId="40" fillId="30" borderId="0" applyNumberFormat="0" applyBorder="0" applyAlignment="0" applyProtection="0"/>
    <xf numFmtId="0" fontId="11" fillId="15" borderId="0" applyNumberFormat="0" applyBorder="0" applyAlignment="0" applyProtection="0"/>
    <xf numFmtId="0" fontId="40" fillId="31" borderId="0" applyNumberFormat="0" applyBorder="0" applyAlignment="0" applyProtection="0"/>
    <xf numFmtId="0" fontId="19" fillId="5" borderId="2" applyNumberFormat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0" fillId="36" borderId="0" applyNumberFormat="0" applyBorder="0" applyAlignment="0" applyProtection="0"/>
    <xf numFmtId="0" fontId="21" fillId="5" borderId="3" applyNumberFormat="0" applyAlignment="0" applyProtection="0"/>
    <xf numFmtId="0" fontId="40" fillId="37" borderId="0" applyNumberFormat="0" applyBorder="0" applyAlignment="0" applyProtection="0"/>
    <xf numFmtId="0" fontId="43" fillId="38" borderId="0" applyNumberFormat="0" applyBorder="0" applyAlignment="0" applyProtection="0"/>
    <xf numFmtId="0" fontId="40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11" fillId="25" borderId="0" applyNumberFormat="0" applyBorder="0" applyAlignment="0" applyProtection="0"/>
    <xf numFmtId="0" fontId="12" fillId="42" borderId="0" applyNumberFormat="0" applyBorder="0" applyAlignment="0" applyProtection="0"/>
    <xf numFmtId="0" fontId="40" fillId="43" borderId="0" applyNumberFormat="0" applyBorder="0" applyAlignment="0" applyProtection="0"/>
    <xf numFmtId="0" fontId="43" fillId="44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45" borderId="0" applyNumberFormat="0" applyBorder="0" applyAlignment="0" applyProtection="0"/>
    <xf numFmtId="0" fontId="11" fillId="25" borderId="0" applyNumberFormat="0" applyBorder="0" applyAlignment="0" applyProtection="0"/>
    <xf numFmtId="0" fontId="13" fillId="45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15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8" borderId="0" applyNumberFormat="0" applyBorder="0" applyAlignment="0" applyProtection="0"/>
    <xf numFmtId="0" fontId="13" fillId="50" borderId="0" applyNumberFormat="0" applyBorder="0" applyAlignment="0" applyProtection="0"/>
    <xf numFmtId="0" fontId="11" fillId="48" borderId="0" applyNumberFormat="0" applyBorder="0" applyAlignment="0" applyProtection="0"/>
    <xf numFmtId="0" fontId="11" fillId="11" borderId="0" applyNumberFormat="0" applyBorder="0" applyAlignment="0" applyProtection="0"/>
    <xf numFmtId="0" fontId="13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15" borderId="0" applyNumberFormat="0" applyBorder="0" applyAlignment="0" applyProtection="0"/>
    <xf numFmtId="0" fontId="29" fillId="28" borderId="13" applyNumberForma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3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3" fillId="51" borderId="0" applyNumberFormat="0" applyBorder="0" applyAlignment="0" applyProtection="0"/>
    <xf numFmtId="0" fontId="11" fillId="49" borderId="0" applyNumberFormat="0" applyBorder="0" applyAlignment="0" applyProtection="0"/>
    <xf numFmtId="0" fontId="13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52" borderId="0" applyNumberFormat="0" applyBorder="0" applyAlignment="0" applyProtection="0"/>
    <xf numFmtId="0" fontId="11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13" borderId="0" applyNumberFormat="0" applyBorder="0" applyAlignment="0" applyProtection="0"/>
    <xf numFmtId="0" fontId="0" fillId="16" borderId="6" applyNumberFormat="0" applyFont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48" borderId="3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29" fillId="28" borderId="13" applyNumberFormat="0" applyAlignment="0" applyProtection="0"/>
    <xf numFmtId="0" fontId="29" fillId="28" borderId="13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2" fillId="42" borderId="0" applyNumberFormat="0" applyBorder="0" applyAlignment="0" applyProtection="0"/>
    <xf numFmtId="0" fontId="17" fillId="48" borderId="3" applyNumberFormat="0" applyAlignment="0" applyProtection="0"/>
    <xf numFmtId="0" fontId="17" fillId="48" borderId="3" applyNumberFormat="0" applyAlignment="0" applyProtection="0"/>
    <xf numFmtId="0" fontId="17" fillId="48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10" fontId="3" fillId="0" borderId="1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/>
    </xf>
    <xf numFmtId="177" fontId="6" fillId="0" borderId="20" xfId="0" applyNumberFormat="1" applyFont="1" applyFill="1" applyBorder="1" applyAlignment="1">
      <alignment horizontal="right"/>
    </xf>
    <xf numFmtId="10" fontId="6" fillId="0" borderId="20" xfId="0" applyNumberFormat="1" applyFont="1" applyFill="1" applyBorder="1" applyAlignment="1">
      <alignment horizontal="right"/>
    </xf>
    <xf numFmtId="3" fontId="7" fillId="0" borderId="20" xfId="205" applyNumberFormat="1" applyFont="1" applyFill="1" applyBorder="1" applyAlignment="1" applyProtection="1">
      <alignment horizontal="right" vertical="center"/>
      <protection/>
    </xf>
    <xf numFmtId="0" fontId="6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9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/>
    </xf>
    <xf numFmtId="177" fontId="6" fillId="0" borderId="2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2" fillId="55" borderId="0" xfId="0" applyFont="1" applyFill="1" applyAlignment="1">
      <alignment horizontal="center"/>
    </xf>
    <xf numFmtId="0" fontId="3" fillId="0" borderId="19" xfId="0" applyFont="1" applyBorder="1" applyAlignment="1">
      <alignment horizontal="right"/>
    </xf>
    <xf numFmtId="0" fontId="4" fillId="55" borderId="20" xfId="0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/>
    </xf>
    <xf numFmtId="177" fontId="6" fillId="55" borderId="20" xfId="0" applyNumberFormat="1" applyFont="1" applyFill="1" applyBorder="1" applyAlignment="1">
      <alignment horizontal="right"/>
    </xf>
    <xf numFmtId="0" fontId="6" fillId="55" borderId="20" xfId="0" applyFont="1" applyFill="1" applyBorder="1" applyAlignment="1">
      <alignment horizontal="left" indent="1"/>
    </xf>
    <xf numFmtId="0" fontId="10" fillId="55" borderId="20" xfId="0" applyFont="1" applyFill="1" applyBorder="1" applyAlignment="1">
      <alignment vertical="center"/>
    </xf>
    <xf numFmtId="0" fontId="11" fillId="55" borderId="20" xfId="0" applyFont="1" applyFill="1" applyBorder="1" applyAlignment="1">
      <alignment/>
    </xf>
    <xf numFmtId="0" fontId="58" fillId="55" borderId="20" xfId="0" applyFont="1" applyFill="1" applyBorder="1" applyAlignment="1">
      <alignment horizontal="left" indent="1"/>
    </xf>
    <xf numFmtId="0" fontId="10" fillId="55" borderId="20" xfId="0" applyFont="1" applyFill="1" applyBorder="1" applyAlignment="1">
      <alignment horizontal="left" vertical="center" indent="1"/>
    </xf>
    <xf numFmtId="0" fontId="6" fillId="55" borderId="20" xfId="0" applyFont="1" applyFill="1" applyBorder="1" applyAlignment="1">
      <alignment horizontal="left"/>
    </xf>
    <xf numFmtId="0" fontId="6" fillId="55" borderId="20" xfId="0" applyFont="1" applyFill="1" applyBorder="1" applyAlignment="1">
      <alignment/>
    </xf>
    <xf numFmtId="0" fontId="5" fillId="55" borderId="20" xfId="0" applyFont="1" applyFill="1" applyBorder="1" applyAlignment="1">
      <alignment horizontal="center"/>
    </xf>
    <xf numFmtId="0" fontId="5" fillId="55" borderId="20" xfId="0" applyFont="1" applyFill="1" applyBorder="1" applyAlignment="1">
      <alignment wrapText="1"/>
    </xf>
    <xf numFmtId="0" fontId="6" fillId="55" borderId="20" xfId="0" applyFont="1" applyFill="1" applyBorder="1" applyAlignment="1">
      <alignment horizontal="center"/>
    </xf>
    <xf numFmtId="0" fontId="4" fillId="55" borderId="2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247">
    <cellStyle name="Normal" xfId="0"/>
    <cellStyle name="Currency [0]" xfId="15"/>
    <cellStyle name="输入" xfId="16"/>
    <cellStyle name="强调文字颜色 2 3 2" xfId="17"/>
    <cellStyle name="20% - 强调文字颜色 3" xfId="18"/>
    <cellStyle name="输出 3" xfId="19"/>
    <cellStyle name="20% - 强调文字颜色 1 2" xfId="20"/>
    <cellStyle name="Currency" xfId="21"/>
    <cellStyle name="Comma [0]" xfId="22"/>
    <cellStyle name="40% - 强调文字颜色 3" xfId="23"/>
    <cellStyle name="计算 2" xfId="24"/>
    <cellStyle name="差" xfId="25"/>
    <cellStyle name="Comma" xfId="26"/>
    <cellStyle name="Hyperlink" xfId="27"/>
    <cellStyle name="60% - 强调文字颜色 6 3 2" xfId="28"/>
    <cellStyle name="_ET_STYLE_NoName_00_ 5" xfId="29"/>
    <cellStyle name="60% - 强调文字颜色 3" xfId="30"/>
    <cellStyle name="Percent" xfId="31"/>
    <cellStyle name="Followed Hyperlink" xfId="32"/>
    <cellStyle name="40% - 强调文字颜色 6 4 2" xfId="33"/>
    <cellStyle name="注释" xfId="34"/>
    <cellStyle name="60% - 强调文字颜色 2 3" xfId="35"/>
    <cellStyle name="标题 4" xfId="36"/>
    <cellStyle name="解释性文本 2 2" xfId="37"/>
    <cellStyle name="警告文本" xfId="38"/>
    <cellStyle name="_ET_STYLE_NoName_00_ 4" xfId="39"/>
    <cellStyle name="60% - 强调文字颜色 2" xfId="40"/>
    <cellStyle name="标题" xfId="41"/>
    <cellStyle name="60% - 强调文字颜色 2 2 2" xfId="42"/>
    <cellStyle name="20% - 强调文字颜色 4 4 2" xfId="43"/>
    <cellStyle name="_ET_STYLE_NoName_00_" xfId="44"/>
    <cellStyle name="解释性文本" xfId="45"/>
    <cellStyle name="标题 1" xfId="46"/>
    <cellStyle name="注释 3" xfId="47"/>
    <cellStyle name="_ET_STYLE_NoName_00_ 2" xfId="48"/>
    <cellStyle name="标题 2" xfId="49"/>
    <cellStyle name="_ET_STYLE_NoName_00_ 3" xfId="50"/>
    <cellStyle name="60% - 强调文字颜色 1" xfId="51"/>
    <cellStyle name="货币[0] 2" xfId="52"/>
    <cellStyle name="标题 3" xfId="53"/>
    <cellStyle name="_ET_STYLE_NoName_00_ 2 2 2" xfId="54"/>
    <cellStyle name="60% - 强调文字颜色 4" xfId="55"/>
    <cellStyle name="20% - 强调文字颜色 2 4 2" xfId="56"/>
    <cellStyle name="输出" xfId="57"/>
    <cellStyle name="计算" xfId="58"/>
    <cellStyle name="40% - 强调文字颜色 4 2" xfId="59"/>
    <cellStyle name="检查单元格" xfId="60"/>
    <cellStyle name="20% - 强调文字颜色 6" xfId="61"/>
    <cellStyle name="强调文字颜色 2" xfId="62"/>
    <cellStyle name="链接单元格" xfId="63"/>
    <cellStyle name="汇总" xfId="64"/>
    <cellStyle name="好" xfId="65"/>
    <cellStyle name="20% - 强调文字颜色 3 3" xfId="66"/>
    <cellStyle name="适中" xfId="67"/>
    <cellStyle name="20% - 强调文字颜色 5" xfId="68"/>
    <cellStyle name="检查单元格 3 2" xfId="69"/>
    <cellStyle name="强调文字颜色 1" xfId="70"/>
    <cellStyle name="链接单元格 3" xfId="71"/>
    <cellStyle name="20% - 强调文字颜色 1" xfId="72"/>
    <cellStyle name="40% - 强调文字颜色 4 3 2" xfId="73"/>
    <cellStyle name="40% - 强调文字颜色 1" xfId="74"/>
    <cellStyle name="输出 2" xfId="75"/>
    <cellStyle name="20% - 强调文字颜色 2" xfId="76"/>
    <cellStyle name="40% - 强调文字颜色 2" xfId="77"/>
    <cellStyle name="强调文字颜色 3" xfId="78"/>
    <cellStyle name="强调文字颜色 4" xfId="79"/>
    <cellStyle name="20% - 强调文字颜色 4" xfId="80"/>
    <cellStyle name="计算 3" xfId="81"/>
    <cellStyle name="40% - 强调文字颜色 4" xfId="82"/>
    <cellStyle name="强调文字颜色 5" xfId="83"/>
    <cellStyle name="40% - 强调文字颜色 5" xfId="84"/>
    <cellStyle name="60% - 强调文字颜色 5" xfId="85"/>
    <cellStyle name="强调文字颜色 6" xfId="86"/>
    <cellStyle name="20% - 强调文字颜色 3 3 2" xfId="87"/>
    <cellStyle name="适中 2" xfId="88"/>
    <cellStyle name="40% - 强调文字颜色 6" xfId="89"/>
    <cellStyle name="60% - 强调文字颜色 6" xfId="90"/>
    <cellStyle name="20% - 强调文字颜色 1 3" xfId="91"/>
    <cellStyle name="_ET_STYLE_NoName_00_ 3 2 2" xfId="92"/>
    <cellStyle name="_ET_STYLE_NoName_00_ 2 2" xfId="93"/>
    <cellStyle name="_ET_STYLE_NoName_00_ 2 3" xfId="94"/>
    <cellStyle name="_ET_STYLE_NoName_00_ 3 2" xfId="95"/>
    <cellStyle name="_ET_STYLE_NoName_00_ 3 3" xfId="96"/>
    <cellStyle name="_ET_STYLE_NoName_00_ 4 2" xfId="97"/>
    <cellStyle name="警告文本 2" xfId="98"/>
    <cellStyle name="20% - 强调文字颜色 1 2 2" xfId="99"/>
    <cellStyle name="20% - 强调文字颜色 1 3 2" xfId="100"/>
    <cellStyle name="20% - 强调文字颜色 1 4" xfId="101"/>
    <cellStyle name="20% - 强调文字颜色 1 4 2" xfId="102"/>
    <cellStyle name="20% - 强调文字颜色 2 2" xfId="103"/>
    <cellStyle name="20% - 强调文字颜色 2 2 2" xfId="104"/>
    <cellStyle name="20% - 强调文字颜色 2 3" xfId="105"/>
    <cellStyle name="20% - 强调文字颜色 2 3 2" xfId="106"/>
    <cellStyle name="20% - 强调文字颜色 2 4" xfId="107"/>
    <cellStyle name="20% - 强调文字颜色 3 2" xfId="108"/>
    <cellStyle name="20% - 强调文字颜色 3 2 2" xfId="109"/>
    <cellStyle name="20% - 强调文字颜色 3 4" xfId="110"/>
    <cellStyle name="60% - 强调文字颜色 1 2" xfId="111"/>
    <cellStyle name="20% - 强调文字颜色 3 4 2" xfId="112"/>
    <cellStyle name="60% - 强调文字颜色 1 2 2" xfId="113"/>
    <cellStyle name="20% - 强调文字颜色 4 2" xfId="114"/>
    <cellStyle name="常规 3" xfId="115"/>
    <cellStyle name="20% - 强调文字颜色 4 2 2" xfId="116"/>
    <cellStyle name="常规 3 2" xfId="117"/>
    <cellStyle name="20% - 强调文字颜色 4 3" xfId="118"/>
    <cellStyle name="常规 4" xfId="119"/>
    <cellStyle name="20% - 强调文字颜色 4 3 2" xfId="120"/>
    <cellStyle name="常规 4 2" xfId="121"/>
    <cellStyle name="20% - 强调文字颜色 4 4" xfId="122"/>
    <cellStyle name="60% - 强调文字颜色 2 2" xfId="123"/>
    <cellStyle name="常规 5" xfId="124"/>
    <cellStyle name="20% - 强调文字颜色 5 2" xfId="125"/>
    <cellStyle name="20% - 强调文字颜色 5 2 2" xfId="126"/>
    <cellStyle name="20% - 强调文字颜色 5 3" xfId="127"/>
    <cellStyle name="20% - 强调文字颜色 5 3 2" xfId="128"/>
    <cellStyle name="20% - 强调文字颜色 5 4" xfId="129"/>
    <cellStyle name="60% - 强调文字颜色 3 2" xfId="130"/>
    <cellStyle name="20% - 强调文字颜色 5 4 2" xfId="131"/>
    <cellStyle name="60% - 强调文字颜色 3 2 2" xfId="132"/>
    <cellStyle name="20% - 强调文字颜色 6 2" xfId="133"/>
    <cellStyle name="20% - 强调文字颜色 6 2 2" xfId="134"/>
    <cellStyle name="40% - 强调文字颜色 4 4" xfId="135"/>
    <cellStyle name="20% - 强调文字颜色 6 3" xfId="136"/>
    <cellStyle name="20% - 强调文字颜色 6 3 2" xfId="137"/>
    <cellStyle name="40% - 强调文字颜色 5 4" xfId="138"/>
    <cellStyle name="20% - 强调文字颜色 6 4" xfId="139"/>
    <cellStyle name="60% - 强调文字颜色 4 2" xfId="140"/>
    <cellStyle name="20% - 强调文字颜色 6 4 2" xfId="141"/>
    <cellStyle name="40% - 强调文字颜色 6 4" xfId="142"/>
    <cellStyle name="60% - 强调文字颜色 4 2 2" xfId="143"/>
    <cellStyle name="40% - 强调文字颜色 1 2" xfId="144"/>
    <cellStyle name="40% - 强调文字颜色 1 2 2" xfId="145"/>
    <cellStyle name="40% - 强调文字颜色 1 3" xfId="146"/>
    <cellStyle name="40% - 强调文字颜色 1 3 2" xfId="147"/>
    <cellStyle name="40% - 强调文字颜色 1 4" xfId="148"/>
    <cellStyle name="40% - 强调文字颜色 1 4 2" xfId="149"/>
    <cellStyle name="40% - 强调文字颜色 2 2" xfId="150"/>
    <cellStyle name="40% - 强调文字颜色 2 2 2" xfId="151"/>
    <cellStyle name="40% - 强调文字颜色 2 3" xfId="152"/>
    <cellStyle name="40% - 强调文字颜色 2 3 2" xfId="153"/>
    <cellStyle name="40% - 强调文字颜色 2 4" xfId="154"/>
    <cellStyle name="40% - 强调文字颜色 2 4 2" xfId="155"/>
    <cellStyle name="40% - 强调文字颜色 3 2" xfId="156"/>
    <cellStyle name="40% - 强调文字颜色 3 2 2" xfId="157"/>
    <cellStyle name="40% - 强调文字颜色 3 3" xfId="158"/>
    <cellStyle name="40% - 强调文字颜色 3 3 2" xfId="159"/>
    <cellStyle name="40% - 强调文字颜色 3 4" xfId="160"/>
    <cellStyle name="40% - 强调文字颜色 3 4 2" xfId="161"/>
    <cellStyle name="40% - 强调文字颜色 4 2 2" xfId="162"/>
    <cellStyle name="检查单元格 2" xfId="163"/>
    <cellStyle name="40% - 强调文字颜色 4 3" xfId="164"/>
    <cellStyle name="40% - 强调文字颜色 4 4 2" xfId="165"/>
    <cellStyle name="40% - 强调文字颜色 5 2" xfId="166"/>
    <cellStyle name="40% - 强调文字颜色 5 2 2" xfId="167"/>
    <cellStyle name="60% - 强调文字颜色 4 3" xfId="168"/>
    <cellStyle name="40% - 强调文字颜色 5 3" xfId="169"/>
    <cellStyle name="40% - 强调文字颜色 5 3 2" xfId="170"/>
    <cellStyle name="60% - 强调文字颜色 5 3" xfId="171"/>
    <cellStyle name="40% - 强调文字颜色 5 4 2" xfId="172"/>
    <cellStyle name="60% - 强调文字颜色 6 3" xfId="173"/>
    <cellStyle name="40% - 强调文字颜色 6 2" xfId="174"/>
    <cellStyle name="40% - 强调文字颜色 6 2 2" xfId="175"/>
    <cellStyle name="40% - 强调文字颜色 6 3" xfId="176"/>
    <cellStyle name="强调文字颜色 3 2 2" xfId="177"/>
    <cellStyle name="40% - 强调文字颜色 6 3 2" xfId="178"/>
    <cellStyle name="解释性文本 3" xfId="179"/>
    <cellStyle name="60% - 强调文字颜色 1 3" xfId="180"/>
    <cellStyle name="60% - 强调文字颜色 1 3 2" xfId="181"/>
    <cellStyle name="60% - 强调文字颜色 2 3 2" xfId="182"/>
    <cellStyle name="注释 2" xfId="183"/>
    <cellStyle name="60% - 强调文字颜色 3 3" xfId="184"/>
    <cellStyle name="60% - 强调文字颜色 3 3 2" xfId="185"/>
    <cellStyle name="60% - 强调文字颜色 4 3 2" xfId="186"/>
    <cellStyle name="60% - 强调文字颜色 5 2" xfId="187"/>
    <cellStyle name="60% - 强调文字颜色 5 2 2" xfId="188"/>
    <cellStyle name="60% - 强调文字颜色 5 3 2" xfId="189"/>
    <cellStyle name="60% - 强调文字颜色 6 2" xfId="190"/>
    <cellStyle name="60% - 强调文字颜色 6 2 2" xfId="191"/>
    <cellStyle name="标题 1 2" xfId="192"/>
    <cellStyle name="标题 1 3" xfId="193"/>
    <cellStyle name="标题 2 2" xfId="194"/>
    <cellStyle name="标题 2 3" xfId="195"/>
    <cellStyle name="标题 3 2" xfId="196"/>
    <cellStyle name="标题 3 3" xfId="197"/>
    <cellStyle name="标题 4 2" xfId="198"/>
    <cellStyle name="标题 4 3" xfId="199"/>
    <cellStyle name="汇总 2 2" xfId="200"/>
    <cellStyle name="标题 5" xfId="201"/>
    <cellStyle name="标题 6" xfId="202"/>
    <cellStyle name="差 2" xfId="203"/>
    <cellStyle name="差 3" xfId="204"/>
    <cellStyle name="常规 2" xfId="205"/>
    <cellStyle name="常规 2 2" xfId="206"/>
    <cellStyle name="常规 2 2 2" xfId="207"/>
    <cellStyle name="常规 2 2 2 2" xfId="208"/>
    <cellStyle name="常规 2 2 3" xfId="209"/>
    <cellStyle name="常规 2 3" xfId="210"/>
    <cellStyle name="输入 3 2" xfId="211"/>
    <cellStyle name="常规 2 3 2" xfId="212"/>
    <cellStyle name="常规 2 3 2 2" xfId="213"/>
    <cellStyle name="常规 2 3 3" xfId="214"/>
    <cellStyle name="常规 2 4" xfId="215"/>
    <cellStyle name="常规 3 2 2" xfId="216"/>
    <cellStyle name="常规 3 3" xfId="217"/>
    <cellStyle name="常规 4 2 2" xfId="218"/>
    <cellStyle name="常规 4 3" xfId="219"/>
    <cellStyle name="好 2" xfId="220"/>
    <cellStyle name="好 2 2" xfId="221"/>
    <cellStyle name="好 3" xfId="222"/>
    <cellStyle name="好 3 2" xfId="223"/>
    <cellStyle name="汇总 2" xfId="224"/>
    <cellStyle name="汇总 3" xfId="225"/>
    <cellStyle name="汇总 3 2" xfId="226"/>
    <cellStyle name="检查单元格 2 2" xfId="227"/>
    <cellStyle name="检查单元格 3" xfId="228"/>
    <cellStyle name="解释性文本 2" xfId="229"/>
    <cellStyle name="解释性文本 3 2" xfId="230"/>
    <cellStyle name="警告文本 2 2" xfId="231"/>
    <cellStyle name="警告文本 3" xfId="232"/>
    <cellStyle name="警告文本 3 2" xfId="233"/>
    <cellStyle name="链接单元格 2" xfId="234"/>
    <cellStyle name="强调文字颜色 1 2" xfId="235"/>
    <cellStyle name="强调文字颜色 1 2 2" xfId="236"/>
    <cellStyle name="强调文字颜色 1 3" xfId="237"/>
    <cellStyle name="强调文字颜色 1 3 2" xfId="238"/>
    <cellStyle name="强调文字颜色 2 2" xfId="239"/>
    <cellStyle name="强调文字颜色 2 2 2" xfId="240"/>
    <cellStyle name="强调文字颜色 2 3" xfId="241"/>
    <cellStyle name="强调文字颜色 3 2" xfId="242"/>
    <cellStyle name="强调文字颜色 3 3" xfId="243"/>
    <cellStyle name="强调文字颜色 3 3 2" xfId="244"/>
    <cellStyle name="强调文字颜色 4 2" xfId="245"/>
    <cellStyle name="强调文字颜色 4 2 2" xfId="246"/>
    <cellStyle name="强调文字颜色 4 3" xfId="247"/>
    <cellStyle name="强调文字颜色 4 3 2" xfId="248"/>
    <cellStyle name="强调文字颜色 5 2" xfId="249"/>
    <cellStyle name="强调文字颜色 5 2 2" xfId="250"/>
    <cellStyle name="强调文字颜色 5 3" xfId="251"/>
    <cellStyle name="强调文字颜色 5 3 2" xfId="252"/>
    <cellStyle name="强调文字颜色 6 2" xfId="253"/>
    <cellStyle name="强调文字颜色 6 2 2" xfId="254"/>
    <cellStyle name="强调文字颜色 6 3" xfId="255"/>
    <cellStyle name="强调文字颜色 6 3 2" xfId="256"/>
    <cellStyle name="适中 3" xfId="257"/>
    <cellStyle name="输入 2" xfId="258"/>
    <cellStyle name="输入 2 2" xfId="259"/>
    <cellStyle name="输入 3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pane xSplit="3" ySplit="4" topLeftCell="D14" activePane="bottomRight" state="frozen"/>
      <selection pane="bottomRight" activeCell="C25" sqref="C25"/>
    </sheetView>
  </sheetViews>
  <sheetFormatPr defaultColWidth="8.75390625" defaultRowHeight="14.25"/>
  <cols>
    <col min="1" max="1" width="25.125" style="0" customWidth="1"/>
    <col min="2" max="6" width="14.75390625" style="0" customWidth="1"/>
    <col min="7" max="7" width="14.75390625" style="27" customWidth="1"/>
  </cols>
  <sheetData>
    <row r="1" ht="15">
      <c r="A1" t="s">
        <v>0</v>
      </c>
    </row>
    <row r="2" spans="1:7" ht="18.75" customHeight="1">
      <c r="A2" s="28" t="s">
        <v>1</v>
      </c>
      <c r="B2" s="28"/>
      <c r="C2" s="28"/>
      <c r="D2" s="28"/>
      <c r="E2" s="28"/>
      <c r="F2" s="28"/>
      <c r="G2" s="28"/>
    </row>
    <row r="3" spans="1:6" ht="12" customHeight="1">
      <c r="A3" s="29" t="s">
        <v>2</v>
      </c>
      <c r="B3" s="29"/>
      <c r="C3" s="29"/>
      <c r="D3" s="29"/>
      <c r="E3" s="29"/>
      <c r="F3" s="29"/>
    </row>
    <row r="4" spans="1:7" ht="30.75" customHeight="1">
      <c r="A4" s="30" t="s">
        <v>3</v>
      </c>
      <c r="B4" s="30" t="s">
        <v>4</v>
      </c>
      <c r="C4" s="30" t="s">
        <v>5</v>
      </c>
      <c r="D4" s="30" t="s">
        <v>6</v>
      </c>
      <c r="E4" s="12" t="s">
        <v>7</v>
      </c>
      <c r="F4" s="12" t="s">
        <v>8</v>
      </c>
      <c r="G4" s="12" t="s">
        <v>9</v>
      </c>
    </row>
    <row r="5" spans="1:7" ht="21" customHeight="1">
      <c r="A5" s="31" t="s">
        <v>10</v>
      </c>
      <c r="B5" s="32">
        <f aca="true" t="shared" si="0" ref="B5:F5">B16+B23</f>
        <v>368689</v>
      </c>
      <c r="C5" s="32">
        <f t="shared" si="0"/>
        <v>398193</v>
      </c>
      <c r="D5" s="32">
        <f t="shared" si="0"/>
        <v>60690</v>
      </c>
      <c r="E5" s="32">
        <f t="shared" si="0"/>
        <v>398193.17086834734</v>
      </c>
      <c r="F5" s="32">
        <f t="shared" si="0"/>
        <v>55081</v>
      </c>
      <c r="G5" s="32">
        <f>F5-D5</f>
        <v>-5609</v>
      </c>
    </row>
    <row r="6" spans="1:7" ht="15">
      <c r="A6" s="33" t="s">
        <v>11</v>
      </c>
      <c r="B6" s="32">
        <v>252029</v>
      </c>
      <c r="C6" s="32">
        <v>286436</v>
      </c>
      <c r="D6" s="32">
        <v>39450</v>
      </c>
      <c r="E6" s="32">
        <f>94396+568/0.204</f>
        <v>97180.3137254902</v>
      </c>
      <c r="F6" s="32">
        <f>15844+484</f>
        <v>16328</v>
      </c>
      <c r="G6" s="32">
        <f aca="true" t="shared" si="1" ref="G6:G32">F6-D6</f>
        <v>-23122</v>
      </c>
    </row>
    <row r="7" spans="1:7" ht="15">
      <c r="A7" s="33" t="s">
        <v>12</v>
      </c>
      <c r="B7" s="32">
        <v>280</v>
      </c>
      <c r="C7" s="32">
        <v>267</v>
      </c>
      <c r="D7" s="32">
        <v>40</v>
      </c>
      <c r="E7" s="32">
        <v>-75</v>
      </c>
      <c r="F7" s="32">
        <v>-11</v>
      </c>
      <c r="G7" s="32">
        <f t="shared" si="1"/>
        <v>-51</v>
      </c>
    </row>
    <row r="8" spans="1:7" ht="15">
      <c r="A8" s="33" t="s">
        <v>13</v>
      </c>
      <c r="B8" s="32"/>
      <c r="C8" s="32"/>
      <c r="D8" s="32"/>
      <c r="E8" s="32">
        <v>181591</v>
      </c>
      <c r="F8" s="32"/>
      <c r="G8" s="32">
        <f t="shared" si="1"/>
        <v>0</v>
      </c>
    </row>
    <row r="9" spans="1:7" ht="15">
      <c r="A9" s="33" t="s">
        <v>14</v>
      </c>
      <c r="B9" s="32">
        <v>63306</v>
      </c>
      <c r="C9" s="32">
        <v>68333</v>
      </c>
      <c r="D9" s="32">
        <v>7400</v>
      </c>
      <c r="E9" s="32">
        <f>F9/0.12</f>
        <v>72350</v>
      </c>
      <c r="F9" s="32">
        <f>8182+500</f>
        <v>8682</v>
      </c>
      <c r="G9" s="32">
        <f t="shared" si="1"/>
        <v>1282</v>
      </c>
    </row>
    <row r="10" spans="1:7" ht="15">
      <c r="A10" s="33" t="s">
        <v>15</v>
      </c>
      <c r="B10" s="32">
        <v>24900</v>
      </c>
      <c r="C10" s="32">
        <v>30000</v>
      </c>
      <c r="D10" s="32">
        <v>3000</v>
      </c>
      <c r="E10" s="32">
        <f>F10+1000/0.1</f>
        <v>12219</v>
      </c>
      <c r="F10" s="32">
        <f>1979+500-260</f>
        <v>2219</v>
      </c>
      <c r="G10" s="32">
        <f t="shared" si="1"/>
        <v>-781</v>
      </c>
    </row>
    <row r="11" spans="1:7" ht="15">
      <c r="A11" s="33" t="s">
        <v>16</v>
      </c>
      <c r="B11" s="32">
        <v>241</v>
      </c>
      <c r="C11" s="32"/>
      <c r="D11" s="32"/>
      <c r="E11" s="32">
        <v>22</v>
      </c>
      <c r="F11" s="32">
        <v>22</v>
      </c>
      <c r="G11" s="32">
        <f t="shared" si="1"/>
        <v>22</v>
      </c>
    </row>
    <row r="12" spans="1:7" ht="15">
      <c r="A12" s="33" t="s">
        <v>17</v>
      </c>
      <c r="B12" s="32">
        <v>9010</v>
      </c>
      <c r="C12" s="32">
        <v>5714</v>
      </c>
      <c r="D12" s="32">
        <v>4000</v>
      </c>
      <c r="E12" s="32">
        <f>F12/0.7</f>
        <v>17142.857142857145</v>
      </c>
      <c r="F12" s="32">
        <v>12000</v>
      </c>
      <c r="G12" s="32">
        <f t="shared" si="1"/>
        <v>8000</v>
      </c>
    </row>
    <row r="13" spans="1:7" ht="15">
      <c r="A13" s="33" t="s">
        <v>18</v>
      </c>
      <c r="B13" s="32">
        <v>4894</v>
      </c>
      <c r="C13" s="32">
        <v>1100</v>
      </c>
      <c r="D13" s="32">
        <v>1100</v>
      </c>
      <c r="E13" s="32">
        <f aca="true" t="shared" si="2" ref="E13:E15">F13</f>
        <v>3700</v>
      </c>
      <c r="F13" s="32">
        <v>3700</v>
      </c>
      <c r="G13" s="32">
        <f t="shared" si="1"/>
        <v>2600</v>
      </c>
    </row>
    <row r="14" spans="1:7" ht="15">
      <c r="A14" s="33" t="s">
        <v>19</v>
      </c>
      <c r="B14" s="32">
        <v>4725</v>
      </c>
      <c r="C14" s="32">
        <v>800</v>
      </c>
      <c r="D14" s="32">
        <v>800</v>
      </c>
      <c r="E14" s="32">
        <f t="shared" si="2"/>
        <v>3551</v>
      </c>
      <c r="F14" s="32">
        <v>3551</v>
      </c>
      <c r="G14" s="32">
        <f t="shared" si="1"/>
        <v>2751</v>
      </c>
    </row>
    <row r="15" spans="1:7" ht="15">
      <c r="A15" s="33" t="s">
        <v>20</v>
      </c>
      <c r="B15" s="32">
        <v>2346</v>
      </c>
      <c r="C15" s="32">
        <v>500</v>
      </c>
      <c r="D15" s="32">
        <v>500</v>
      </c>
      <c r="E15" s="32">
        <f t="shared" si="2"/>
        <v>291</v>
      </c>
      <c r="F15" s="32">
        <v>291</v>
      </c>
      <c r="G15" s="32">
        <f t="shared" si="1"/>
        <v>-209</v>
      </c>
    </row>
    <row r="16" spans="1:7" ht="21.75" customHeight="1">
      <c r="A16" s="34" t="s">
        <v>21</v>
      </c>
      <c r="B16" s="32">
        <f aca="true" t="shared" si="3" ref="B16:F16">SUM(B6:B15)</f>
        <v>361731</v>
      </c>
      <c r="C16" s="32">
        <f t="shared" si="3"/>
        <v>393150</v>
      </c>
      <c r="D16" s="32">
        <f t="shared" si="3"/>
        <v>56290</v>
      </c>
      <c r="E16" s="32">
        <f t="shared" si="3"/>
        <v>387972.17086834734</v>
      </c>
      <c r="F16" s="32">
        <f t="shared" si="3"/>
        <v>46782</v>
      </c>
      <c r="G16" s="32">
        <f t="shared" si="1"/>
        <v>-9508</v>
      </c>
    </row>
    <row r="17" spans="1:7" ht="18" customHeight="1">
      <c r="A17" s="35"/>
      <c r="B17" s="32"/>
      <c r="C17" s="32"/>
      <c r="D17" s="32"/>
      <c r="E17" s="32"/>
      <c r="F17" s="32"/>
      <c r="G17" s="32"/>
    </row>
    <row r="18" spans="1:7" ht="15">
      <c r="A18" s="36" t="s">
        <v>22</v>
      </c>
      <c r="B18" s="32">
        <v>3869</v>
      </c>
      <c r="C18" s="32">
        <v>2143</v>
      </c>
      <c r="D18" s="32">
        <v>1500</v>
      </c>
      <c r="E18" s="32">
        <f>6900+200/0.8</f>
        <v>7150</v>
      </c>
      <c r="F18" s="32">
        <f>5028+200</f>
        <v>5228</v>
      </c>
      <c r="G18" s="32">
        <f t="shared" si="1"/>
        <v>3728</v>
      </c>
    </row>
    <row r="19" spans="1:7" ht="15">
      <c r="A19" s="36" t="s">
        <v>23</v>
      </c>
      <c r="B19" s="32">
        <v>1427</v>
      </c>
      <c r="C19" s="32">
        <v>2000</v>
      </c>
      <c r="D19" s="32">
        <v>2000</v>
      </c>
      <c r="E19" s="32">
        <f aca="true" t="shared" si="4" ref="E19:E21">F19</f>
        <v>2139</v>
      </c>
      <c r="F19" s="32">
        <f>912+1227</f>
        <v>2139</v>
      </c>
      <c r="G19" s="32">
        <f t="shared" si="1"/>
        <v>139</v>
      </c>
    </row>
    <row r="20" spans="1:7" ht="15">
      <c r="A20" s="36" t="s">
        <v>24</v>
      </c>
      <c r="B20" s="32">
        <v>550</v>
      </c>
      <c r="C20" s="32">
        <v>700</v>
      </c>
      <c r="D20" s="32">
        <v>700</v>
      </c>
      <c r="E20" s="32">
        <f t="shared" si="4"/>
        <v>845</v>
      </c>
      <c r="F20" s="32">
        <f>530+315</f>
        <v>845</v>
      </c>
      <c r="G20" s="32">
        <f t="shared" si="1"/>
        <v>145</v>
      </c>
    </row>
    <row r="21" spans="1:7" ht="15">
      <c r="A21" s="36" t="s">
        <v>25</v>
      </c>
      <c r="B21" s="32">
        <v>1080</v>
      </c>
      <c r="C21" s="32">
        <v>200</v>
      </c>
      <c r="D21" s="32">
        <v>200</v>
      </c>
      <c r="E21" s="32">
        <f t="shared" si="4"/>
        <v>87</v>
      </c>
      <c r="F21" s="32">
        <f>84+3</f>
        <v>87</v>
      </c>
      <c r="G21" s="32">
        <f t="shared" si="1"/>
        <v>-113</v>
      </c>
    </row>
    <row r="22" spans="1:7" ht="15">
      <c r="A22" s="36" t="s">
        <v>26</v>
      </c>
      <c r="B22" s="32">
        <v>32</v>
      </c>
      <c r="C22" s="32"/>
      <c r="D22" s="32"/>
      <c r="E22" s="32"/>
      <c r="F22" s="32"/>
      <c r="G22" s="32"/>
    </row>
    <row r="23" spans="1:7" ht="15">
      <c r="A23" s="37" t="s">
        <v>27</v>
      </c>
      <c r="B23" s="32">
        <f aca="true" t="shared" si="5" ref="B23:F23">SUM(B18:B22)</f>
        <v>6958</v>
      </c>
      <c r="C23" s="32">
        <f t="shared" si="5"/>
        <v>5043</v>
      </c>
      <c r="D23" s="32">
        <f t="shared" si="5"/>
        <v>4400</v>
      </c>
      <c r="E23" s="32">
        <f t="shared" si="5"/>
        <v>10221</v>
      </c>
      <c r="F23" s="32">
        <f t="shared" si="5"/>
        <v>8299</v>
      </c>
      <c r="G23" s="32">
        <f t="shared" si="1"/>
        <v>3899</v>
      </c>
    </row>
    <row r="24" spans="1:7" ht="15">
      <c r="A24" s="38"/>
      <c r="B24" s="32"/>
      <c r="C24" s="32"/>
      <c r="D24" s="32"/>
      <c r="E24" s="32"/>
      <c r="F24" s="32"/>
      <c r="G24" s="32"/>
    </row>
    <row r="25" spans="1:7" ht="15">
      <c r="A25" s="31" t="s">
        <v>28</v>
      </c>
      <c r="B25" s="32">
        <v>39414</v>
      </c>
      <c r="C25" s="32">
        <v>11465</v>
      </c>
      <c r="D25" s="32">
        <v>11465</v>
      </c>
      <c r="E25" s="32">
        <f>32714+8200</f>
        <v>40914</v>
      </c>
      <c r="F25" s="32">
        <f>32714+8200</f>
        <v>40914</v>
      </c>
      <c r="G25" s="32">
        <f t="shared" si="1"/>
        <v>29449</v>
      </c>
    </row>
    <row r="26" spans="1:7" ht="15">
      <c r="A26" s="31"/>
      <c r="B26" s="32"/>
      <c r="C26" s="32"/>
      <c r="D26" s="32"/>
      <c r="E26" s="32"/>
      <c r="F26" s="32"/>
      <c r="G26" s="32"/>
    </row>
    <row r="27" spans="1:7" ht="15">
      <c r="A27" s="39"/>
      <c r="B27" s="32"/>
      <c r="C27" s="32"/>
      <c r="D27" s="32"/>
      <c r="E27" s="32"/>
      <c r="F27" s="32"/>
      <c r="G27" s="32"/>
    </row>
    <row r="28" spans="1:7" ht="15">
      <c r="A28" s="40" t="s">
        <v>29</v>
      </c>
      <c r="B28" s="32">
        <f aca="true" t="shared" si="6" ref="B28:F28">B25+B5</f>
        <v>408103</v>
      </c>
      <c r="C28" s="32">
        <f t="shared" si="6"/>
        <v>409658</v>
      </c>
      <c r="D28" s="32">
        <f t="shared" si="6"/>
        <v>72155</v>
      </c>
      <c r="E28" s="32">
        <f t="shared" si="6"/>
        <v>439107.17086834734</v>
      </c>
      <c r="F28" s="32">
        <f t="shared" si="6"/>
        <v>95995</v>
      </c>
      <c r="G28" s="32">
        <f t="shared" si="1"/>
        <v>23840</v>
      </c>
    </row>
    <row r="29" spans="1:7" ht="15">
      <c r="A29" s="41" t="s">
        <v>30</v>
      </c>
      <c r="B29" s="32"/>
      <c r="C29" s="32">
        <v>5934</v>
      </c>
      <c r="D29" s="32">
        <v>5934</v>
      </c>
      <c r="E29" s="32">
        <v>6950</v>
      </c>
      <c r="F29" s="32">
        <v>6950</v>
      </c>
      <c r="G29" s="32">
        <f t="shared" si="1"/>
        <v>1016</v>
      </c>
    </row>
    <row r="30" spans="1:7" ht="15">
      <c r="A30" s="42" t="s">
        <v>31</v>
      </c>
      <c r="B30" s="32">
        <v>3032</v>
      </c>
      <c r="C30" s="32">
        <v>6</v>
      </c>
      <c r="D30" s="32">
        <v>6</v>
      </c>
      <c r="E30" s="32">
        <v>195</v>
      </c>
      <c r="F30" s="32">
        <v>195</v>
      </c>
      <c r="G30" s="32">
        <f t="shared" si="1"/>
        <v>189</v>
      </c>
    </row>
    <row r="31" spans="1:7" ht="15">
      <c r="A31" s="39"/>
      <c r="B31" s="32"/>
      <c r="C31" s="32"/>
      <c r="D31" s="32"/>
      <c r="E31" s="32"/>
      <c r="F31" s="32"/>
      <c r="G31" s="32"/>
    </row>
    <row r="32" spans="1:7" ht="15">
      <c r="A32" s="43" t="s">
        <v>32</v>
      </c>
      <c r="B32" s="32">
        <f aca="true" t="shared" si="7" ref="B32:F32">B28+B29+B30</f>
        <v>411135</v>
      </c>
      <c r="C32" s="32">
        <f t="shared" si="7"/>
        <v>415598</v>
      </c>
      <c r="D32" s="32">
        <f t="shared" si="7"/>
        <v>78095</v>
      </c>
      <c r="E32" s="32">
        <f t="shared" si="7"/>
        <v>446252.17086834734</v>
      </c>
      <c r="F32" s="32">
        <f t="shared" si="7"/>
        <v>103140</v>
      </c>
      <c r="G32" s="32">
        <f t="shared" si="1"/>
        <v>25045</v>
      </c>
    </row>
    <row r="33" spans="1:3" ht="15">
      <c r="A33" s="44"/>
      <c r="C33" s="44"/>
    </row>
    <row r="34" spans="1:3" ht="15">
      <c r="A34" s="44"/>
      <c r="C34" s="44"/>
    </row>
    <row r="35" spans="1:3" ht="15">
      <c r="A35" s="44"/>
      <c r="C35" s="44"/>
    </row>
    <row r="36" spans="1:3" ht="15">
      <c r="A36" s="44"/>
      <c r="B36" s="44"/>
      <c r="C36" s="44"/>
    </row>
    <row r="37" spans="1:3" ht="15">
      <c r="A37" s="44"/>
      <c r="B37" s="44"/>
      <c r="C37" s="44"/>
    </row>
    <row r="38" spans="1:3" ht="15">
      <c r="A38" s="44"/>
      <c r="B38" s="44"/>
      <c r="C38" s="44"/>
    </row>
    <row r="39" spans="1:3" ht="15">
      <c r="A39" s="44"/>
      <c r="B39" s="44"/>
      <c r="C39" s="44"/>
    </row>
    <row r="40" spans="1:3" ht="15">
      <c r="A40" s="44"/>
      <c r="B40" s="44"/>
      <c r="C40" s="44"/>
    </row>
    <row r="41" spans="1:3" ht="15">
      <c r="A41" s="44"/>
      <c r="B41" s="44"/>
      <c r="C41" s="44"/>
    </row>
    <row r="42" spans="1:3" ht="15">
      <c r="A42" s="44"/>
      <c r="B42" s="44"/>
      <c r="C42" s="44"/>
    </row>
    <row r="43" spans="1:3" ht="15">
      <c r="A43" s="44"/>
      <c r="B43" s="44"/>
      <c r="C43" s="44"/>
    </row>
    <row r="44" spans="1:3" ht="15">
      <c r="A44" s="44"/>
      <c r="B44" s="44"/>
      <c r="C44" s="44"/>
    </row>
  </sheetData>
  <sheetProtection/>
  <mergeCells count="2">
    <mergeCell ref="A2:G2"/>
    <mergeCell ref="A3:F3"/>
  </mergeCells>
  <printOptions horizontalCentered="1"/>
  <pageMargins left="0.59" right="0.79" top="0.28" bottom="0.59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pane xSplit="1" ySplit="4" topLeftCell="B11" activePane="bottomRight" state="frozen"/>
      <selection pane="bottomRight" activeCell="J16" sqref="J16"/>
    </sheetView>
  </sheetViews>
  <sheetFormatPr defaultColWidth="8.75390625" defaultRowHeight="14.25"/>
  <cols>
    <col min="1" max="1" width="31.375" style="1" customWidth="1"/>
    <col min="2" max="5" width="13.75390625" style="1" customWidth="1"/>
    <col min="6" max="6" width="13.75390625" style="3" customWidth="1"/>
    <col min="7" max="7" width="13.75390625" style="1" customWidth="1"/>
    <col min="8" max="16384" width="8.75390625" style="1" customWidth="1"/>
  </cols>
  <sheetData>
    <row r="1" spans="1:6" s="1" customFormat="1" ht="15">
      <c r="A1" s="1" t="s">
        <v>0</v>
      </c>
      <c r="F1" s="3"/>
    </row>
    <row r="2" spans="1:8" s="1" customFormat="1" ht="21.75" customHeight="1">
      <c r="A2" s="4" t="s">
        <v>33</v>
      </c>
      <c r="B2" s="4"/>
      <c r="C2" s="4"/>
      <c r="D2" s="4"/>
      <c r="E2" s="4"/>
      <c r="F2" s="4"/>
      <c r="G2" s="4"/>
      <c r="H2" s="5"/>
    </row>
    <row r="3" spans="1:8" s="1" customFormat="1" ht="12" customHeight="1">
      <c r="A3" s="6"/>
      <c r="B3" s="6"/>
      <c r="C3" s="6"/>
      <c r="D3" s="6"/>
      <c r="E3" s="6"/>
      <c r="F3" s="7" t="s">
        <v>2</v>
      </c>
      <c r="G3" s="8"/>
      <c r="H3" s="8"/>
    </row>
    <row r="4" spans="1:7" ht="30" customHeight="1">
      <c r="A4" s="9" t="s">
        <v>3</v>
      </c>
      <c r="B4" s="10" t="s">
        <v>4</v>
      </c>
      <c r="C4" s="11" t="s">
        <v>34</v>
      </c>
      <c r="D4" s="11" t="s">
        <v>6</v>
      </c>
      <c r="E4" s="11" t="s">
        <v>35</v>
      </c>
      <c r="F4" s="12" t="s">
        <v>36</v>
      </c>
      <c r="G4" s="13" t="s">
        <v>9</v>
      </c>
    </row>
    <row r="5" spans="1:7" ht="21" customHeight="1">
      <c r="A5" s="14" t="s">
        <v>37</v>
      </c>
      <c r="B5" s="15">
        <v>300097</v>
      </c>
      <c r="C5" s="15">
        <v>337503</v>
      </c>
      <c r="D5" s="15"/>
      <c r="E5" s="15">
        <v>343112</v>
      </c>
      <c r="F5" s="16"/>
      <c r="G5" s="15"/>
    </row>
    <row r="6" spans="1:7" ht="15">
      <c r="A6" s="14" t="s">
        <v>38</v>
      </c>
      <c r="B6" s="15">
        <f>SUM(B7:B9)</f>
        <v>25151</v>
      </c>
      <c r="C6" s="15">
        <v>1032</v>
      </c>
      <c r="D6" s="15">
        <v>1032</v>
      </c>
      <c r="E6" s="17">
        <f>E8+E9</f>
        <v>11451</v>
      </c>
      <c r="F6" s="17">
        <f>F8+F9</f>
        <v>11451</v>
      </c>
      <c r="G6" s="15">
        <f>F6-D6</f>
        <v>10419</v>
      </c>
    </row>
    <row r="7" spans="1:7" ht="15">
      <c r="A7" s="18" t="s">
        <v>39</v>
      </c>
      <c r="B7" s="15">
        <v>141</v>
      </c>
      <c r="C7" s="15">
        <v>141</v>
      </c>
      <c r="D7" s="15">
        <v>141</v>
      </c>
      <c r="E7" s="17"/>
      <c r="F7" s="17"/>
      <c r="G7" s="15">
        <f aca="true" t="shared" si="0" ref="G7:G30">F7-D7</f>
        <v>-141</v>
      </c>
    </row>
    <row r="8" spans="1:7" ht="15">
      <c r="A8" s="18" t="s">
        <v>40</v>
      </c>
      <c r="B8" s="15">
        <v>23742</v>
      </c>
      <c r="C8" s="15"/>
      <c r="D8" s="15"/>
      <c r="E8" s="17">
        <v>10071</v>
      </c>
      <c r="F8" s="17">
        <v>10071</v>
      </c>
      <c r="G8" s="15">
        <f t="shared" si="0"/>
        <v>10071</v>
      </c>
    </row>
    <row r="9" spans="1:7" ht="15">
      <c r="A9" s="19" t="s">
        <v>41</v>
      </c>
      <c r="B9" s="15">
        <v>1268</v>
      </c>
      <c r="C9" s="15">
        <v>891</v>
      </c>
      <c r="D9" s="15">
        <v>891</v>
      </c>
      <c r="E9" s="17">
        <v>1380</v>
      </c>
      <c r="F9" s="17">
        <v>1380</v>
      </c>
      <c r="G9" s="15">
        <f t="shared" si="0"/>
        <v>489</v>
      </c>
    </row>
    <row r="10" spans="1:7" s="2" customFormat="1" ht="15">
      <c r="A10" s="14" t="s">
        <v>42</v>
      </c>
      <c r="B10" s="15">
        <f>SUM(B11:B26)</f>
        <v>73104</v>
      </c>
      <c r="C10" s="15">
        <f>SUM(C11:C26)</f>
        <v>77058</v>
      </c>
      <c r="D10" s="15">
        <f>SUM(D11:D26)</f>
        <v>77058</v>
      </c>
      <c r="E10" s="17">
        <f>SUM(E11:E25)</f>
        <v>91684</v>
      </c>
      <c r="F10" s="17">
        <f>SUM(F11:F25)</f>
        <v>91684</v>
      </c>
      <c r="G10" s="15">
        <f t="shared" si="0"/>
        <v>14626</v>
      </c>
    </row>
    <row r="11" spans="1:7" ht="21.75" customHeight="1">
      <c r="A11" s="20" t="s">
        <v>43</v>
      </c>
      <c r="B11" s="17">
        <v>8602</v>
      </c>
      <c r="C11" s="17">
        <v>9105</v>
      </c>
      <c r="D11" s="17">
        <v>9105</v>
      </c>
      <c r="E11" s="17">
        <v>8812</v>
      </c>
      <c r="F11" s="17">
        <v>8812</v>
      </c>
      <c r="G11" s="15">
        <f t="shared" si="0"/>
        <v>-293</v>
      </c>
    </row>
    <row r="12" spans="1:7" ht="18" customHeight="1">
      <c r="A12" s="20" t="s">
        <v>44</v>
      </c>
      <c r="B12" s="17">
        <v>140</v>
      </c>
      <c r="C12" s="17">
        <v>162</v>
      </c>
      <c r="D12" s="17">
        <v>162</v>
      </c>
      <c r="E12" s="17">
        <v>162</v>
      </c>
      <c r="F12" s="17">
        <v>162</v>
      </c>
      <c r="G12" s="15"/>
    </row>
    <row r="13" spans="1:7" ht="15">
      <c r="A13" s="20" t="s">
        <v>45</v>
      </c>
      <c r="B13" s="17">
        <v>7275</v>
      </c>
      <c r="C13" s="17">
        <v>7458</v>
      </c>
      <c r="D13" s="17">
        <v>7458</v>
      </c>
      <c r="E13" s="17">
        <v>8710</v>
      </c>
      <c r="F13" s="17">
        <v>8710</v>
      </c>
      <c r="G13" s="15">
        <f t="shared" si="0"/>
        <v>1252</v>
      </c>
    </row>
    <row r="14" spans="1:7" ht="15">
      <c r="A14" s="20" t="s">
        <v>46</v>
      </c>
      <c r="B14" s="17">
        <v>26401</v>
      </c>
      <c r="C14" s="17">
        <v>27851</v>
      </c>
      <c r="D14" s="17">
        <v>27851</v>
      </c>
      <c r="E14" s="17">
        <v>32690</v>
      </c>
      <c r="F14" s="17">
        <v>32690</v>
      </c>
      <c r="G14" s="15">
        <f t="shared" si="0"/>
        <v>4839</v>
      </c>
    </row>
    <row r="15" spans="1:7" ht="15">
      <c r="A15" s="20" t="s">
        <v>47</v>
      </c>
      <c r="B15" s="17">
        <v>1353</v>
      </c>
      <c r="C15" s="17">
        <v>931</v>
      </c>
      <c r="D15" s="17">
        <v>931</v>
      </c>
      <c r="E15" s="17">
        <v>680</v>
      </c>
      <c r="F15" s="17">
        <v>680</v>
      </c>
      <c r="G15" s="15">
        <f t="shared" si="0"/>
        <v>-251</v>
      </c>
    </row>
    <row r="16" spans="1:7" ht="15">
      <c r="A16" s="20" t="s">
        <v>48</v>
      </c>
      <c r="B16" s="17">
        <v>644</v>
      </c>
      <c r="C16" s="17">
        <v>238</v>
      </c>
      <c r="D16" s="17">
        <v>238</v>
      </c>
      <c r="E16" s="17">
        <v>641</v>
      </c>
      <c r="F16" s="17">
        <v>641</v>
      </c>
      <c r="G16" s="15">
        <f t="shared" si="0"/>
        <v>403</v>
      </c>
    </row>
    <row r="17" spans="1:7" ht="15">
      <c r="A17" s="21" t="s">
        <v>49</v>
      </c>
      <c r="B17" s="17">
        <v>11635</v>
      </c>
      <c r="C17" s="17">
        <v>13698</v>
      </c>
      <c r="D17" s="17">
        <v>13698</v>
      </c>
      <c r="E17" s="17">
        <v>14434</v>
      </c>
      <c r="F17" s="17">
        <v>14434</v>
      </c>
      <c r="G17" s="15">
        <f t="shared" si="0"/>
        <v>736</v>
      </c>
    </row>
    <row r="18" spans="1:7" ht="15">
      <c r="A18" s="21" t="s">
        <v>50</v>
      </c>
      <c r="B18" s="17">
        <v>5523</v>
      </c>
      <c r="C18" s="17">
        <v>4130</v>
      </c>
      <c r="D18" s="17">
        <v>4130</v>
      </c>
      <c r="E18" s="17">
        <v>6509</v>
      </c>
      <c r="F18" s="17">
        <v>6509</v>
      </c>
      <c r="G18" s="15">
        <f t="shared" si="0"/>
        <v>2379</v>
      </c>
    </row>
    <row r="19" spans="1:7" ht="15">
      <c r="A19" s="20" t="s">
        <v>51</v>
      </c>
      <c r="B19" s="17">
        <v>858</v>
      </c>
      <c r="C19" s="17">
        <v>175</v>
      </c>
      <c r="D19" s="17">
        <v>175</v>
      </c>
      <c r="E19" s="17">
        <v>350</v>
      </c>
      <c r="F19" s="17">
        <v>350</v>
      </c>
      <c r="G19" s="15">
        <f t="shared" si="0"/>
        <v>175</v>
      </c>
    </row>
    <row r="20" spans="1:7" ht="15">
      <c r="A20" s="21" t="s">
        <v>52</v>
      </c>
      <c r="B20" s="17">
        <v>7954</v>
      </c>
      <c r="C20" s="17">
        <v>9847</v>
      </c>
      <c r="D20" s="17">
        <v>9847</v>
      </c>
      <c r="E20" s="17">
        <v>12351</v>
      </c>
      <c r="F20" s="17">
        <v>12351</v>
      </c>
      <c r="G20" s="15">
        <f t="shared" si="0"/>
        <v>2504</v>
      </c>
    </row>
    <row r="21" spans="1:7" ht="15">
      <c r="A21" s="21" t="s">
        <v>53</v>
      </c>
      <c r="B21" s="17">
        <v>1003</v>
      </c>
      <c r="C21" s="17">
        <v>562</v>
      </c>
      <c r="D21" s="17">
        <v>562</v>
      </c>
      <c r="E21" s="17">
        <v>2445</v>
      </c>
      <c r="F21" s="17">
        <v>2445</v>
      </c>
      <c r="G21" s="15">
        <f t="shared" si="0"/>
        <v>1883</v>
      </c>
    </row>
    <row r="22" spans="1:7" ht="15">
      <c r="A22" s="20" t="s">
        <v>54</v>
      </c>
      <c r="B22" s="17">
        <v>852</v>
      </c>
      <c r="C22" s="17">
        <v>731</v>
      </c>
      <c r="D22" s="17">
        <v>731</v>
      </c>
      <c r="E22" s="17">
        <v>699</v>
      </c>
      <c r="F22" s="17">
        <v>699</v>
      </c>
      <c r="G22" s="15">
        <f t="shared" si="0"/>
        <v>-32</v>
      </c>
    </row>
    <row r="23" spans="1:7" ht="15">
      <c r="A23" s="20" t="s">
        <v>55</v>
      </c>
      <c r="B23" s="17">
        <v>219</v>
      </c>
      <c r="C23" s="17">
        <v>158</v>
      </c>
      <c r="D23" s="17">
        <v>158</v>
      </c>
      <c r="E23" s="17">
        <v>137</v>
      </c>
      <c r="F23" s="17">
        <v>137</v>
      </c>
      <c r="G23" s="15">
        <f t="shared" si="0"/>
        <v>-21</v>
      </c>
    </row>
    <row r="24" spans="1:7" ht="15">
      <c r="A24" s="20" t="s">
        <v>56</v>
      </c>
      <c r="B24" s="17">
        <v>645</v>
      </c>
      <c r="C24" s="17">
        <v>1012</v>
      </c>
      <c r="D24" s="17">
        <v>1012</v>
      </c>
      <c r="E24" s="17">
        <v>1012</v>
      </c>
      <c r="F24" s="17">
        <v>1012</v>
      </c>
      <c r="G24" s="15"/>
    </row>
    <row r="25" spans="1:7" ht="15">
      <c r="A25" s="20" t="s">
        <v>57</v>
      </c>
      <c r="B25" s="17"/>
      <c r="C25" s="17"/>
      <c r="D25" s="17"/>
      <c r="E25" s="17">
        <v>2052</v>
      </c>
      <c r="F25" s="17">
        <v>2052</v>
      </c>
      <c r="G25" s="15">
        <f t="shared" si="0"/>
        <v>2052</v>
      </c>
    </row>
    <row r="26" spans="1:7" ht="15">
      <c r="A26" s="20" t="s">
        <v>58</v>
      </c>
      <c r="B26" s="17"/>
      <c r="C26" s="17">
        <v>1000</v>
      </c>
      <c r="D26" s="17">
        <v>1000</v>
      </c>
      <c r="E26" s="17"/>
      <c r="F26" s="17"/>
      <c r="G26" s="15">
        <f t="shared" si="0"/>
        <v>-1000</v>
      </c>
    </row>
    <row r="27" spans="1:7" ht="15">
      <c r="A27" s="22" t="s">
        <v>59</v>
      </c>
      <c r="B27" s="15"/>
      <c r="C27" s="15">
        <f>C5+C6+C10</f>
        <v>415593</v>
      </c>
      <c r="D27" s="15">
        <f>D5+D6+D10</f>
        <v>78090</v>
      </c>
      <c r="E27" s="17">
        <f>E5+E6+E10</f>
        <v>446247</v>
      </c>
      <c r="F27" s="17">
        <f>F5+F6+F10</f>
        <v>103135</v>
      </c>
      <c r="G27" s="15">
        <f t="shared" si="0"/>
        <v>25045</v>
      </c>
    </row>
    <row r="28" spans="1:7" ht="15">
      <c r="A28" s="23" t="s">
        <v>60</v>
      </c>
      <c r="B28" s="15">
        <v>12588</v>
      </c>
      <c r="C28" s="15"/>
      <c r="D28" s="15"/>
      <c r="E28" s="17"/>
      <c r="F28" s="17"/>
      <c r="G28" s="15"/>
    </row>
    <row r="29" spans="1:7" ht="15">
      <c r="A29" s="24" t="s">
        <v>61</v>
      </c>
      <c r="B29" s="15">
        <v>195</v>
      </c>
      <c r="C29" s="15">
        <v>5</v>
      </c>
      <c r="D29" s="15">
        <v>5</v>
      </c>
      <c r="E29" s="17">
        <v>5</v>
      </c>
      <c r="F29" s="17">
        <v>5</v>
      </c>
      <c r="G29" s="15"/>
    </row>
    <row r="30" spans="1:7" ht="15">
      <c r="A30" s="25" t="s">
        <v>32</v>
      </c>
      <c r="B30" s="26">
        <f>B29+B28+B10+B6+B5</f>
        <v>411135</v>
      </c>
      <c r="C30" s="26">
        <f aca="true" t="shared" si="1" ref="C30:F30">C27+C28+C29</f>
        <v>415598</v>
      </c>
      <c r="D30" s="26">
        <f t="shared" si="1"/>
        <v>78095</v>
      </c>
      <c r="E30" s="17">
        <f t="shared" si="1"/>
        <v>446252</v>
      </c>
      <c r="F30" s="17">
        <f t="shared" si="1"/>
        <v>103140</v>
      </c>
      <c r="G30" s="15">
        <f t="shared" si="0"/>
        <v>25045</v>
      </c>
    </row>
  </sheetData>
  <sheetProtection/>
  <mergeCells count="1">
    <mergeCell ref="A2:G2"/>
  </mergeCells>
  <printOptions horizontalCentered="1"/>
  <pageMargins left="0.59" right="0.79" top="0.59" bottom="0.5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2018-01-05T01:33:15Z</cp:lastPrinted>
  <dcterms:created xsi:type="dcterms:W3CDTF">1996-12-17T01:32:42Z</dcterms:created>
  <dcterms:modified xsi:type="dcterms:W3CDTF">2019-01-22T01:33:58Z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