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00" tabRatio="842" firstSheet="9" activeTab="13"/>
  </bookViews>
  <sheets>
    <sheet name="一般公共预算收入决算表" sheetId="1" r:id="rId1"/>
    <sheet name="一般公共预算支出决算表" sheetId="2" r:id="rId2"/>
    <sheet name="本级一般公共预算支出决算表 " sheetId="3" r:id="rId3"/>
    <sheet name="本级一般公共预算(基本)支出决算表 " sheetId="4" r:id="rId4"/>
    <sheet name="“三公”经费决算表" sheetId="5" r:id="rId5"/>
    <sheet name="一般公共预算税收返还决算表" sheetId="6" r:id="rId6"/>
    <sheet name="一般公用预算转移支付决算表" sheetId="7" r:id="rId7"/>
    <sheet name="政府性基金收支决算表" sheetId="8" r:id="rId8"/>
    <sheet name="政府性基金转移支付决算表" sheetId="9" r:id="rId9"/>
    <sheet name="国有资本经营预算收支决算表" sheetId="10" r:id="rId10"/>
    <sheet name="国有资本经营预算转移性收支" sheetId="11" r:id="rId11"/>
    <sheet name="社会保险基金收支决算表" sheetId="12" r:id="rId12"/>
    <sheet name="政府一般债务限额和余额情况表" sheetId="13" r:id="rId13"/>
    <sheet name="政府专项债务限额和余额情况录入表 " sheetId="14" r:id="rId14"/>
  </sheets>
  <externalReferences>
    <externalReference r:id="rId17"/>
  </externalReferences>
  <definedNames>
    <definedName name="_xlnm.Print_Area" localSheetId="2">'本级一般公共预算支出决算表 '!$A$1:$H$421</definedName>
    <definedName name="_xlnm.Print_Area" localSheetId="0">'一般公共预算收入决算表'!$A$1:$H$32</definedName>
    <definedName name="_xlnm.Print_Area" localSheetId="1">'一般公共预算支出决算表'!$A$1:$I$33</definedName>
    <definedName name="_xlnm.Print_Titles" localSheetId="3">'本级一般公共预算(基本)支出决算表 '!$4:$5</definedName>
    <definedName name="_xlnm.Print_Titles" localSheetId="2">'本级一般公共预算支出决算表 '!$4:$4</definedName>
    <definedName name="_xlnm.Print_Titles" localSheetId="1">'一般公共预算支出决算表'!$4:$4</definedName>
  </definedNames>
  <calcPr fullCalcOnLoad="1"/>
</workbook>
</file>

<file path=xl/sharedStrings.xml><?xml version="1.0" encoding="utf-8"?>
<sst xmlns="http://schemas.openxmlformats.org/spreadsheetml/2006/main" count="1403" uniqueCount="1101">
  <si>
    <t>附件1</t>
  </si>
  <si>
    <t>鱼峰区2019年一般公共预算收入决算总表</t>
  </si>
  <si>
    <t>单位：万元</t>
  </si>
  <si>
    <t>项   目</t>
  </si>
  <si>
    <t>2018年决算</t>
  </si>
  <si>
    <t>2019年调整预算</t>
  </si>
  <si>
    <t>2019年调整预算数本级</t>
  </si>
  <si>
    <t>2019年决算</t>
  </si>
  <si>
    <t>2019年决算本级</t>
  </si>
  <si>
    <t>2019年决算同比增长</t>
  </si>
  <si>
    <t>2019年完成预算调整的比例</t>
  </si>
  <si>
    <t>一、一般公共预算收入</t>
  </si>
  <si>
    <t>1、增值税</t>
  </si>
  <si>
    <t>2、营业税</t>
  </si>
  <si>
    <t>3、消费税</t>
  </si>
  <si>
    <t>4、企业所得税</t>
  </si>
  <si>
    <t>5、个人所得税</t>
  </si>
  <si>
    <t>6、资源税</t>
  </si>
  <si>
    <t>7、房产税</t>
  </si>
  <si>
    <t>8、印花税</t>
  </si>
  <si>
    <t>9、车船税</t>
  </si>
  <si>
    <t>10、城市维护建设税</t>
  </si>
  <si>
    <t>11、其他税收收入</t>
  </si>
  <si>
    <t xml:space="preserve">   税收收入合计：</t>
  </si>
  <si>
    <r>
      <t>12</t>
    </r>
    <r>
      <rPr>
        <sz val="11"/>
        <color indexed="8"/>
        <rFont val="仿宋_GB2312"/>
        <family val="3"/>
      </rPr>
      <t>、专项收入</t>
    </r>
  </si>
  <si>
    <r>
      <t>13</t>
    </r>
    <r>
      <rPr>
        <sz val="11"/>
        <color indexed="8"/>
        <rFont val="仿宋_GB2312"/>
        <family val="3"/>
      </rPr>
      <t>、行政性收费收入</t>
    </r>
  </si>
  <si>
    <r>
      <t>14</t>
    </r>
    <r>
      <rPr>
        <sz val="11"/>
        <color indexed="8"/>
        <rFont val="仿宋_GB2312"/>
        <family val="3"/>
      </rPr>
      <t>、罚没收入</t>
    </r>
  </si>
  <si>
    <r>
      <t>15</t>
    </r>
    <r>
      <rPr>
        <sz val="11"/>
        <color indexed="8"/>
        <rFont val="仿宋_GB2312"/>
        <family val="3"/>
      </rPr>
      <t>、国有资源有偿使用收入</t>
    </r>
  </si>
  <si>
    <r>
      <t>16</t>
    </r>
    <r>
      <rPr>
        <sz val="11"/>
        <color indexed="8"/>
        <rFont val="宋体"/>
        <family val="0"/>
      </rPr>
      <t>、</t>
    </r>
    <r>
      <rPr>
        <sz val="11"/>
        <color indexed="8"/>
        <rFont val="仿宋_GB2312"/>
        <family val="3"/>
      </rPr>
      <t>其他收入</t>
    </r>
  </si>
  <si>
    <t>非税收入合计：</t>
  </si>
  <si>
    <t>二、上级补助收入</t>
  </si>
  <si>
    <t>收   入   合   计</t>
  </si>
  <si>
    <t>三、调入预算稳定调节基金</t>
  </si>
  <si>
    <t>上年结余</t>
  </si>
  <si>
    <r>
      <t>总</t>
    </r>
    <r>
      <rPr>
        <b/>
        <sz val="11"/>
        <color indexed="8"/>
        <rFont val="Times New Roman"/>
        <family val="1"/>
      </rPr>
      <t xml:space="preserve">                 </t>
    </r>
    <r>
      <rPr>
        <b/>
        <sz val="11"/>
        <color indexed="8"/>
        <rFont val="黑体"/>
        <family val="3"/>
      </rPr>
      <t>计</t>
    </r>
  </si>
  <si>
    <t>附件2</t>
  </si>
  <si>
    <t>鱼峰区2019年一般公共预算支出决算总表</t>
  </si>
  <si>
    <t>2019年预算调整</t>
  </si>
  <si>
    <t>本级调整预算</t>
  </si>
  <si>
    <t>备  注</t>
  </si>
  <si>
    <t>一、上划中央、自治区、柳州市税收</t>
  </si>
  <si>
    <t>二、上解上级支出</t>
  </si>
  <si>
    <t xml:space="preserve">   1、专项上解</t>
  </si>
  <si>
    <t xml:space="preserve">   2、其他上解</t>
  </si>
  <si>
    <r>
      <t xml:space="preserve">      3</t>
    </r>
    <r>
      <rPr>
        <sz val="11"/>
        <color indexed="8"/>
        <rFont val="仿宋_GB2312"/>
        <family val="3"/>
      </rPr>
      <t>、城维集中上解</t>
    </r>
  </si>
  <si>
    <t>三、一般公共预算支出</t>
  </si>
  <si>
    <t xml:space="preserve">   1、一般公共服务</t>
  </si>
  <si>
    <t>主要为2019年工资绩效增加；增加两镇工作经费；以及调整食药监经费及工商经费科目至工商行政事务管理</t>
  </si>
  <si>
    <t xml:space="preserve">   2、国防</t>
  </si>
  <si>
    <t xml:space="preserve">   3、公共安全</t>
  </si>
  <si>
    <t xml:space="preserve">   4、教育</t>
  </si>
  <si>
    <t xml:space="preserve">   5、科学技术</t>
  </si>
  <si>
    <t>主要为追加鱼峰区电子政务内网建设项目经费</t>
  </si>
  <si>
    <t xml:space="preserve">   6、文化旅游体育与传媒</t>
  </si>
  <si>
    <r>
      <t xml:space="preserve">      7</t>
    </r>
    <r>
      <rPr>
        <sz val="11"/>
        <color indexed="8"/>
        <rFont val="仿宋_GB2312"/>
        <family val="3"/>
      </rPr>
      <t>、社会保障和就业</t>
    </r>
  </si>
  <si>
    <t>主要为增加两镇基本医疗保险配套资金及两镇人员经费以及下达特殊困难群众救助、残疾人保障及社区惠民等社会保障补助</t>
  </si>
  <si>
    <r>
      <t xml:space="preserve">      8</t>
    </r>
    <r>
      <rPr>
        <sz val="11"/>
        <color indexed="8"/>
        <rFont val="仿宋_GB2312"/>
        <family val="3"/>
      </rPr>
      <t>、卫生健康</t>
    </r>
  </si>
  <si>
    <t xml:space="preserve">   9、节能环保</t>
  </si>
  <si>
    <t>主要为增加污染源普查、儒栈屯示范点建设及两镇保洁工作经费</t>
  </si>
  <si>
    <r>
      <t xml:space="preserve">      10</t>
    </r>
    <r>
      <rPr>
        <sz val="11"/>
        <color indexed="8"/>
        <rFont val="仿宋_GB2312"/>
        <family val="3"/>
      </rPr>
      <t>、城乡社区</t>
    </r>
  </si>
  <si>
    <r>
      <t xml:space="preserve">      11</t>
    </r>
    <r>
      <rPr>
        <sz val="11"/>
        <color indexed="8"/>
        <rFont val="仿宋_GB2312"/>
        <family val="3"/>
      </rPr>
      <t>、农林水</t>
    </r>
  </si>
  <si>
    <t>主要为增加一产扶持经费及农村工作经费；三伯岭林场维护、人员及项目经费；自然资源局追加森林资源规划工作经费；两镇饮水安全工程工作经费；两镇村屯道路建设工作经费；农村综合改革转移支付资金；农村改厨改厕工作经费以及上级下达各项财政专项扶贫资金</t>
  </si>
  <si>
    <r>
      <t xml:space="preserve">      12</t>
    </r>
    <r>
      <rPr>
        <sz val="11"/>
        <color indexed="8"/>
        <rFont val="仿宋_GB2312"/>
        <family val="3"/>
      </rPr>
      <t>、交通运输</t>
    </r>
  </si>
  <si>
    <t>主要为交通运输局工作经费</t>
  </si>
  <si>
    <t xml:space="preserve">   13、资源勘探工业信息等</t>
  </si>
  <si>
    <t>主要为调整安全生产监督管理局科目至应急管理局工作经费</t>
  </si>
  <si>
    <t xml:space="preserve">   14、商业服务业等</t>
  </si>
  <si>
    <t xml:space="preserve">   15、金融支出</t>
  </si>
  <si>
    <t xml:space="preserve">   16、住房保障支出</t>
  </si>
  <si>
    <t>主要为增加农村危房改造及修缮经费</t>
  </si>
  <si>
    <t xml:space="preserve">   17、灾害防治及应急管理支出</t>
  </si>
  <si>
    <t xml:space="preserve">   18、其他支出</t>
  </si>
  <si>
    <t>主要为获得上级下达2019年东北地区等老工业基地调整改造专项（城区老工业区搬迁改造）中央基建投资补助</t>
  </si>
  <si>
    <t xml:space="preserve">   19、预备费</t>
  </si>
  <si>
    <t>支出合计</t>
  </si>
  <si>
    <t>四、补充预算稳定调节基金</t>
  </si>
  <si>
    <t>五、结转</t>
  </si>
  <si>
    <t>主要是上级下达2019年中央财政城镇保暖性安居工程专项资金用于城镇老旧小区改造等各项补助文件</t>
  </si>
  <si>
    <t>附件3：</t>
  </si>
  <si>
    <t>鱼峰区2019年一般公共预算支出决算功能分类录入表</t>
  </si>
  <si>
    <t>科目编码</t>
  </si>
  <si>
    <t>科目名称</t>
  </si>
  <si>
    <t>2019年预算调整数</t>
  </si>
  <si>
    <t>决算同比增长</t>
  </si>
  <si>
    <t>备 注</t>
  </si>
  <si>
    <t>一般公共预算支出</t>
  </si>
  <si>
    <t>一般公共服务支出</t>
  </si>
  <si>
    <t xml:space="preserve">  人大事务</t>
  </si>
  <si>
    <t xml:space="preserve">    行政运行</t>
  </si>
  <si>
    <t xml:space="preserve">    人大会议</t>
  </si>
  <si>
    <t xml:space="preserve">    代表工作</t>
  </si>
  <si>
    <t>主要为上级增加人大代表联络站专项经费补助</t>
  </si>
  <si>
    <t xml:space="preserve">    其他人大事务支出</t>
  </si>
  <si>
    <t xml:space="preserve">  政协事务</t>
  </si>
  <si>
    <t xml:space="preserve">    一般行政管理事务</t>
  </si>
  <si>
    <t xml:space="preserve">    政协会议</t>
  </si>
  <si>
    <t xml:space="preserve">    参政议政</t>
  </si>
  <si>
    <t xml:space="preserve">  政府办公厅(室)及相关机构事务</t>
  </si>
  <si>
    <t>主要为2019年工资绩效增加</t>
  </si>
  <si>
    <t>主要为追加里雍、白沙两镇工作经费</t>
  </si>
  <si>
    <t xml:space="preserve">    机关服务</t>
  </si>
  <si>
    <t xml:space="preserve">    政务公开审批</t>
  </si>
  <si>
    <t xml:space="preserve">    法制建设</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</si>
  <si>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</si>
  <si>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</si>
  <si>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</si>
  <si>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</si>
  <si>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</si>
  <si>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</si>
  <si>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</si>
  <si>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专项普查活动</t>
  </si>
  <si>
    <t xml:space="preserve">    统计抽样调查</t>
  </si>
  <si>
    <t xml:space="preserve">    其他统计信息事务支出</t>
  </si>
  <si>
    <t xml:space="preserve">  财政事务</t>
  </si>
  <si>
    <t>主要为增加两镇在编人员工资和三供一业工作经费</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</si>
  <si>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</si>
  <si>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</si>
  <si>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</si>
  <si>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</si>
  <si>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</si>
  <si>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</si>
  <si>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信息化建设</t>
  </si>
  <si>
    <t xml:space="preserve">    其他审计事务支出</t>
  </si>
  <si>
    <t xml:space="preserve">  人力资源事务</t>
  </si>
  <si>
    <t>主要为上级下达2019年“两网化”社区协查、协办员补贴市本级财政补助</t>
  </si>
  <si>
    <t xml:space="preserve">    其他人力资源事务支出</t>
  </si>
  <si>
    <t xml:space="preserve">  纪检监察事务</t>
  </si>
  <si>
    <t>主要为增加案件指挥中心及基层谈话室、信访室建设经费</t>
  </si>
  <si>
    <t xml:space="preserve">    其他纪检监察事务支出</t>
  </si>
  <si>
    <t xml:space="preserve">  商贸事务</t>
  </si>
  <si>
    <t xml:space="preserve">    其他商贸事务支出</t>
  </si>
  <si>
    <t xml:space="preserve">  工商行政管理事务</t>
  </si>
  <si>
    <t xml:space="preserve">    执法办案专项</t>
  </si>
  <si>
    <t xml:space="preserve">    其他工商行政管理事务支出</t>
  </si>
  <si>
    <t xml:space="preserve">  民族事务</t>
  </si>
  <si>
    <t xml:space="preserve">    其他民族事务支出</t>
  </si>
  <si>
    <t xml:space="preserve">  宗教事务</t>
  </si>
  <si>
    <t xml:space="preserve">  港澳台事务</t>
  </si>
  <si>
    <t xml:space="preserve">    其他港澳台事务支出</t>
  </si>
  <si>
    <t xml:space="preserve">  档案事务</t>
  </si>
  <si>
    <t xml:space="preserve">    档案馆</t>
  </si>
  <si>
    <t>主要为增加新建档案馆库房设备采购及密集架经费</t>
  </si>
  <si>
    <t xml:space="preserve">  民主党派及工商联事务</t>
  </si>
  <si>
    <t xml:space="preserve">    其他民主党派及工商联事务支出</t>
  </si>
  <si>
    <t>主要为非公经济发展经费</t>
  </si>
  <si>
    <t xml:space="preserve">  群众团体事务</t>
  </si>
  <si>
    <t xml:space="preserve">    厂务公开</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</si>
  <si>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</si>
  <si>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</si>
  <si>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</si>
  <si>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</si>
  <si>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</si>
  <si>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主要为追加脱贫攻坚（乡村振兴）工作队员保障经费</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</si>
  <si>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</si>
  <si>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</si>
  <si>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</si>
  <si>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</si>
  <si>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</si>
  <si>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</si>
  <si>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其他共产党事务支出(款)</t>
  </si>
  <si>
    <t xml:space="preserve">    其他共产党事务支出(项)</t>
  </si>
  <si>
    <t xml:space="preserve">  市场监督管理事务</t>
  </si>
  <si>
    <t>2019年新增科目，主要为食药监经费及工商经费</t>
  </si>
  <si>
    <t xml:space="preserve">    市场监督管理专项</t>
  </si>
  <si>
    <t xml:space="preserve">    市场监管执法</t>
  </si>
  <si>
    <t xml:space="preserve">    其他市场监督管理事务</t>
  </si>
  <si>
    <t>国防支出</t>
  </si>
  <si>
    <t xml:space="preserve">  国防动员</t>
  </si>
  <si>
    <t xml:space="preserve">    兵役征集</t>
  </si>
  <si>
    <t xml:space="preserve">    人民防空</t>
  </si>
  <si>
    <t xml:space="preserve">    国防教育</t>
  </si>
  <si>
    <t xml:space="preserve">    民兵</t>
  </si>
  <si>
    <t xml:space="preserve">    其他国防动员支出</t>
  </si>
  <si>
    <t>公共安全支出</t>
  </si>
  <si>
    <t xml:space="preserve">  武装警察部队(款)</t>
  </si>
  <si>
    <t xml:space="preserve">    消防</t>
  </si>
  <si>
    <t xml:space="preserve">  公安</t>
  </si>
  <si>
    <t xml:space="preserve">    治安管理</t>
  </si>
  <si>
    <t>巡防队员工资科目调整</t>
  </si>
  <si>
    <t xml:space="preserve">    防范和处理邪教犯罪</t>
  </si>
  <si>
    <t xml:space="preserve">    禁毒管理</t>
  </si>
  <si>
    <t xml:space="preserve">    道路交通管理</t>
  </si>
  <si>
    <t xml:space="preserve">    特别业务</t>
  </si>
  <si>
    <t xml:space="preserve">    其他公安支出</t>
  </si>
  <si>
    <t>主要为巡防队员工资、鱼峰区社会综治中心建设经费和扫黑除恶工作经费</t>
  </si>
  <si>
    <t xml:space="preserve">  国家安全</t>
  </si>
  <si>
    <t xml:space="preserve">    其他国家安全支出</t>
  </si>
  <si>
    <t xml:space="preserve">  检察</t>
  </si>
  <si>
    <t xml:space="preserve">    查办和预防职务犯罪</t>
  </si>
  <si>
    <t xml:space="preserve">    “两房”建设</t>
  </si>
  <si>
    <t xml:space="preserve">    其他检察支出</t>
  </si>
  <si>
    <t xml:space="preserve">  法院</t>
  </si>
  <si>
    <t xml:space="preserve">    案件审判</t>
  </si>
  <si>
    <t>主要为法院增加聘用人员工资</t>
  </si>
  <si>
    <t xml:space="preserve">    “两庭”建设</t>
  </si>
  <si>
    <t>主要为追加法院“两庭”建设经费</t>
  </si>
  <si>
    <t xml:space="preserve">    事业运行</t>
  </si>
  <si>
    <t xml:space="preserve">    其他法院支出</t>
  </si>
  <si>
    <t>主要为追加法院办公经费和上级下达2019年政法转移支付经费</t>
  </si>
  <si>
    <t xml:space="preserve">  司法</t>
  </si>
  <si>
    <t xml:space="preserve">    基层司法业务</t>
  </si>
  <si>
    <t xml:space="preserve">    普法宣传</t>
  </si>
  <si>
    <t xml:space="preserve">    法律援助</t>
  </si>
  <si>
    <t xml:space="preserve">    社区矫正</t>
  </si>
  <si>
    <t xml:space="preserve">    其他司法支出</t>
  </si>
  <si>
    <t xml:space="preserve">  国家保密</t>
  </si>
  <si>
    <t xml:space="preserve">    其他国家保密支出</t>
  </si>
  <si>
    <t xml:space="preserve">  其他公共安全支出(款)</t>
  </si>
  <si>
    <t xml:space="preserve">    其他公共安全支出(项)</t>
  </si>
  <si>
    <t>主要为追加禁毒社工补贴经费、上级下达2019年政法纪检监察转移支付和2019年大案要案补助经费和其他补助资金</t>
  </si>
  <si>
    <t>教育支出</t>
  </si>
  <si>
    <t xml:space="preserve">  教育管理事务</t>
  </si>
  <si>
    <t xml:space="preserve">    其他教育管理事务支出</t>
  </si>
  <si>
    <t xml:space="preserve">  普通教育</t>
  </si>
  <si>
    <t xml:space="preserve">    学前教育</t>
  </si>
  <si>
    <t>主要为上级下达2019年教育现代化推进工程(第二批）中央基建投资预算</t>
  </si>
  <si>
    <t xml:space="preserve">    小学教育</t>
  </si>
  <si>
    <t xml:space="preserve">    初中教育</t>
  </si>
  <si>
    <t xml:space="preserve">    高中教育</t>
  </si>
  <si>
    <t xml:space="preserve">    高等教育</t>
  </si>
  <si>
    <t xml:space="preserve">    其他普通教育支出</t>
  </si>
  <si>
    <t xml:space="preserve">  进修及培训</t>
  </si>
  <si>
    <t xml:space="preserve">    其他进修及培训</t>
  </si>
  <si>
    <t xml:space="preserve">  教育费附加安排的支出</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</si>
  <si>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</si>
  <si>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</si>
  <si>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</si>
  <si>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</si>
  <si>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</si>
  <si>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</si>
  <si>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技术研究与开发</t>
  </si>
  <si>
    <t xml:space="preserve">    应用技术研究与开发</t>
  </si>
  <si>
    <t xml:space="preserve">    科技成果转化与扩散</t>
  </si>
  <si>
    <t xml:space="preserve">    其他技术研究与开发支出</t>
  </si>
  <si>
    <t xml:space="preserve">  科技条件与服务</t>
  </si>
  <si>
    <t xml:space="preserve">    技术创新服务体系</t>
  </si>
  <si>
    <t xml:space="preserve">  科学技术普及</t>
  </si>
  <si>
    <t xml:space="preserve">    科普活动</t>
  </si>
  <si>
    <t xml:space="preserve">    青少年科技活动</t>
  </si>
  <si>
    <t xml:space="preserve">    学术交流活动</t>
  </si>
  <si>
    <t xml:space="preserve">    其他科学技术普及支出</t>
  </si>
  <si>
    <t xml:space="preserve">  其他科学技术支出(款)</t>
  </si>
  <si>
    <t xml:space="preserve">    其他科学技术支出(项)</t>
  </si>
  <si>
    <t>文化旅游体育与传媒支出</t>
  </si>
  <si>
    <t xml:space="preserve">  文化和旅游</t>
  </si>
  <si>
    <t xml:space="preserve">    图书馆</t>
  </si>
  <si>
    <t xml:space="preserve">    文化活动</t>
  </si>
  <si>
    <t xml:space="preserve">    群众文化</t>
  </si>
  <si>
    <t>主要为上级下达2019年第二批电影事业发展专项资金</t>
  </si>
  <si>
    <t xml:space="preserve">    其他文化和旅游支出</t>
  </si>
  <si>
    <t>主要为下达2019年美术馆 公共图书馆 文化馆（站）免费开放专项资金</t>
  </si>
  <si>
    <t xml:space="preserve">  体育</t>
  </si>
  <si>
    <t xml:space="preserve">    体育场馆</t>
  </si>
  <si>
    <t xml:space="preserve">    群众体育</t>
  </si>
  <si>
    <t xml:space="preserve">    其他体育支出</t>
  </si>
  <si>
    <t xml:space="preserve">  新闻出版广播影视</t>
  </si>
  <si>
    <t xml:space="preserve">    其他新闻出版广播影视支出</t>
  </si>
  <si>
    <t xml:space="preserve">  新闻出版电影</t>
  </si>
  <si>
    <t xml:space="preserve">    版权管理</t>
  </si>
  <si>
    <t xml:space="preserve">    电影</t>
  </si>
  <si>
    <t xml:space="preserve">  广播电视</t>
  </si>
  <si>
    <t xml:space="preserve">    其他广播电视支出</t>
  </si>
  <si>
    <t xml:space="preserve">  其他文化体育与传媒支出(款)</t>
  </si>
  <si>
    <t xml:space="preserve">    其他文化体育与传媒支出(项)</t>
  </si>
  <si>
    <t>社会保障和就业支出</t>
  </si>
  <si>
    <t>主要是上级下达困难群众救助、残疾人保障及社区惠民等社会保障补助</t>
  </si>
  <si>
    <t xml:space="preserve">  人力资源和社会保障管理事务</t>
  </si>
  <si>
    <t>主要为增加两镇基本医疗保险配套资金及两镇人员经费</t>
  </si>
  <si>
    <t xml:space="preserve">    综合业务管理</t>
  </si>
  <si>
    <t xml:space="preserve">    劳动保障监察</t>
  </si>
  <si>
    <t xml:space="preserve">    就业管理事务</t>
  </si>
  <si>
    <t xml:space="preserve">    社会保险业务管理事务</t>
  </si>
  <si>
    <t xml:space="preserve">    社会保险经办机构</t>
  </si>
  <si>
    <t>主要为增加两镇人员经费</t>
  </si>
  <si>
    <t xml:space="preserve">    劳动人事争议调解仲裁</t>
  </si>
  <si>
    <t xml:space="preserve">    其他人力资源和社会保障管理事务支出</t>
  </si>
  <si>
    <t>主要是龙翔公司聘用人员工资科目调整</t>
  </si>
  <si>
    <t xml:space="preserve">  民政管理事务</t>
  </si>
  <si>
    <t xml:space="preserve">    拥军优属</t>
  </si>
  <si>
    <t xml:space="preserve">    老龄事务</t>
  </si>
  <si>
    <t xml:space="preserve">    民间组织管理</t>
  </si>
  <si>
    <t>主要是民政增加社会组织孵化培育扶持经费</t>
  </si>
  <si>
    <t xml:space="preserve">    行政区划和地名管理</t>
  </si>
  <si>
    <t xml:space="preserve">    基层政权和社区建设</t>
  </si>
  <si>
    <t>主要是上级下达2019年柳州市本级城市社区惠民项目配套资金补助</t>
  </si>
  <si>
    <t xml:space="preserve">    其他民政管理事务支出</t>
  </si>
  <si>
    <t xml:space="preserve">  行政事业单位离退休</t>
  </si>
  <si>
    <t>主要是机关事业单位养老保险缴费基数变化</t>
  </si>
  <si>
    <t xml:space="preserve">    归口管理的行政单位离退休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</si>
  <si>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</si>
  <si>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</si>
  <si>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</si>
  <si>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</si>
  <si>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企业改革补助</t>
  </si>
  <si>
    <t xml:space="preserve">    其他企业改革发展补助</t>
  </si>
  <si>
    <t xml:space="preserve">  就业补助</t>
  </si>
  <si>
    <t xml:space="preserve">    公益性岗位补贴</t>
  </si>
  <si>
    <t>主要是增加乡村公益岗位工资</t>
  </si>
  <si>
    <t xml:space="preserve">  抚恤</t>
  </si>
  <si>
    <t xml:space="preserve">    在乡复员、退伍军人生活补助</t>
  </si>
  <si>
    <t xml:space="preserve">    义务兵优待</t>
  </si>
  <si>
    <t xml:space="preserve">    其他优抚支出</t>
  </si>
  <si>
    <t xml:space="preserve">  退役安置</t>
  </si>
  <si>
    <t xml:space="preserve">    退役士兵安置</t>
  </si>
  <si>
    <t xml:space="preserve">    退役士兵管理教育</t>
  </si>
  <si>
    <t xml:space="preserve">    其他退役安置支出</t>
  </si>
  <si>
    <t xml:space="preserve">  社会福利</t>
  </si>
  <si>
    <t xml:space="preserve">    儿童福利</t>
  </si>
  <si>
    <t xml:space="preserve">    老年福利</t>
  </si>
  <si>
    <t>主要是上级下达2019年80-89岁老人高龄补贴市级配套资金</t>
  </si>
  <si>
    <t xml:space="preserve">    其他社会福利支出</t>
  </si>
  <si>
    <t xml:space="preserve">  残疾人事业</t>
  </si>
  <si>
    <t xml:space="preserve">    残疾人康复</t>
  </si>
  <si>
    <t xml:space="preserve">    残疾人就业和扶贫</t>
  </si>
  <si>
    <t>主要是上级下达2019年残疾人补助补贴资金</t>
  </si>
  <si>
    <t xml:space="preserve">    残疾人生活和护理补贴</t>
  </si>
  <si>
    <t>主要是上级下达残疾人就业保障金收入按比例分级管理补充经费</t>
  </si>
  <si>
    <t xml:space="preserve">    其他残疾人事业支出</t>
  </si>
  <si>
    <t xml:space="preserve">  红十字事业</t>
  </si>
  <si>
    <t xml:space="preserve">    其他红十字事业支出</t>
  </si>
  <si>
    <t xml:space="preserve">  最低生活保障</t>
  </si>
  <si>
    <t xml:space="preserve">    城市最低生活保障金支出</t>
  </si>
  <si>
    <t>主要是增加两镇特困人员各项补助以及上级下达2019年中央财政困难群众救助补助资金等</t>
  </si>
  <si>
    <t xml:space="preserve">    农村最低生活保障金支出</t>
  </si>
  <si>
    <t xml:space="preserve">  临时救助</t>
  </si>
  <si>
    <t xml:space="preserve">    临时救助支出</t>
  </si>
  <si>
    <t xml:space="preserve">    流浪乞讨人员救助支出</t>
  </si>
  <si>
    <t xml:space="preserve">  特困人员救助供养</t>
  </si>
  <si>
    <t>主要是增加两镇特困人员各项补助</t>
  </si>
  <si>
    <t xml:space="preserve">    城市特困人员救助供养支出</t>
  </si>
  <si>
    <t xml:space="preserve">    农村特困人员救助供养支出</t>
  </si>
  <si>
    <t xml:space="preserve">  其他生活救助</t>
  </si>
  <si>
    <t xml:space="preserve">    其他城市生活救助</t>
  </si>
  <si>
    <t xml:space="preserve">  财政对基本养老保险基金的补助</t>
  </si>
  <si>
    <t xml:space="preserve">    财政对城乡居民基本养老保险基金的补助</t>
  </si>
  <si>
    <t>主要为上级下达2019年城乡居民基本养老保险中央及自治区财政一般转移支付经费</t>
  </si>
  <si>
    <t xml:space="preserve">  退役军人管理事务</t>
  </si>
  <si>
    <t xml:space="preserve">    其他退役军人事务管理支出</t>
  </si>
  <si>
    <t xml:space="preserve">  其他社会保障和就业支出(款)</t>
  </si>
  <si>
    <t xml:space="preserve">    其他社会保障和就业支出(项)</t>
  </si>
  <si>
    <t>主要为追加产业园区工业企业缴纳企业职工基本养老保险财政补贴</t>
  </si>
  <si>
    <t>卫生健康支出</t>
  </si>
  <si>
    <t xml:space="preserve">  卫生健康管理事务</t>
  </si>
  <si>
    <t xml:space="preserve">    其他卫生健康管理事务支出</t>
  </si>
  <si>
    <t xml:space="preserve">  基层医疗卫生机构</t>
  </si>
  <si>
    <t xml:space="preserve">    城市社区卫生机构</t>
  </si>
  <si>
    <t xml:space="preserve">    乡镇卫生院</t>
  </si>
  <si>
    <t>主要为增加两镇卫生院工资和工作经费</t>
  </si>
  <si>
    <t xml:space="preserve">    其他基层医疗卫生机构支出</t>
  </si>
  <si>
    <t xml:space="preserve">  公共卫生</t>
  </si>
  <si>
    <t xml:space="preserve">    疾病预防控制机构</t>
  </si>
  <si>
    <t xml:space="preserve">    基本公共卫生服务</t>
  </si>
  <si>
    <t xml:space="preserve">    重大公共卫生专项</t>
  </si>
  <si>
    <t>主要为上级下达2019年中央重大公共卫生服务补助</t>
  </si>
  <si>
    <t xml:space="preserve">    其他公共卫生支出</t>
  </si>
  <si>
    <t xml:space="preserve">  中医药</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</si>
  <si>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</si>
  <si>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</si>
  <si>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</si>
  <si>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</si>
  <si>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</si>
  <si>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</si>
  <si>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2019年该调整为市场监管科目</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</si>
  <si>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</si>
  <si>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</si>
  <si>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</si>
  <si>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</si>
  <si>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</si>
  <si>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公务员医疗补助</t>
  </si>
  <si>
    <t xml:space="preserve">  医疗救助</t>
  </si>
  <si>
    <t xml:space="preserve">    城乡医疗救助</t>
  </si>
  <si>
    <t>主要为增加两镇城乡居民特殊人群基本医疗保险</t>
  </si>
  <si>
    <t xml:space="preserve">    其他医疗救助支出</t>
  </si>
  <si>
    <t xml:space="preserve">  优抚对象医疗</t>
  </si>
  <si>
    <t xml:space="preserve">    优抚对象医疗补助</t>
  </si>
  <si>
    <t xml:space="preserve">    其他优抚对象医疗支出</t>
  </si>
  <si>
    <t xml:space="preserve">  医疗保障管理事务</t>
  </si>
  <si>
    <t>主要为增加医疗保障管理事务</t>
  </si>
  <si>
    <t xml:space="preserve">    其他医疗保障管理事务支出</t>
  </si>
  <si>
    <t xml:space="preserve">  其他卫生健康支出(款)</t>
  </si>
  <si>
    <t xml:space="preserve">    其他卫生健康支出(项)</t>
  </si>
  <si>
    <t>节能环保支出</t>
  </si>
  <si>
    <t xml:space="preserve">  环境保护管理事务</t>
  </si>
  <si>
    <t xml:space="preserve">    生态环境保护宣传</t>
  </si>
  <si>
    <t xml:space="preserve">    其他环境保护管理事务支出</t>
  </si>
  <si>
    <t xml:space="preserve">  自然生态保护</t>
  </si>
  <si>
    <t xml:space="preserve">    其他自然生态保护支出</t>
  </si>
  <si>
    <t xml:space="preserve">  其他节能环保支出(款)</t>
  </si>
  <si>
    <t xml:space="preserve">    其他节能环保支出(项)</t>
  </si>
  <si>
    <t>城乡社区支出</t>
  </si>
  <si>
    <t xml:space="preserve">  城乡社区管理事务</t>
  </si>
  <si>
    <t xml:space="preserve">    城管执法</t>
  </si>
  <si>
    <t xml:space="preserve">    其他城乡社区管理事务支出</t>
  </si>
  <si>
    <t>主要是追加柳石南出入口道路沿线建筑景观提升工程经费</t>
  </si>
  <si>
    <t xml:space="preserve">  城乡社区规划与管理(款)</t>
  </si>
  <si>
    <t xml:space="preserve">    城乡社区规划与管理(项)</t>
  </si>
  <si>
    <t xml:space="preserve">  城乡社区公共设施</t>
  </si>
  <si>
    <t xml:space="preserve">    其他城乡社区公共设施支出</t>
  </si>
  <si>
    <t xml:space="preserve">  城乡社区环境卫生(款)</t>
  </si>
  <si>
    <t xml:space="preserve">    城乡社区环境卫生(项)</t>
  </si>
  <si>
    <t>主要为增加环卫所服务外包经费</t>
  </si>
  <si>
    <t xml:space="preserve">  其他城乡社区支出(款)</t>
  </si>
  <si>
    <t xml:space="preserve">    其他城乡社区支出(项)</t>
  </si>
  <si>
    <t>农林水支出</t>
  </si>
  <si>
    <t>主要为增加一产扶持经费及农村工作经费</t>
  </si>
  <si>
    <t xml:space="preserve">  农业</t>
  </si>
  <si>
    <t xml:space="preserve">    科技转化与推广服务</t>
  </si>
  <si>
    <t xml:space="preserve">    病虫害控制</t>
  </si>
  <si>
    <t xml:space="preserve">    农产品质量安全</t>
  </si>
  <si>
    <t xml:space="preserve">    农业行业业务管理</t>
  </si>
  <si>
    <t xml:space="preserve">    农业生产支持补贴</t>
  </si>
  <si>
    <t xml:space="preserve">    农业资源保护修复与利用</t>
  </si>
  <si>
    <t xml:space="preserve">    其他农业支出</t>
  </si>
  <si>
    <t xml:space="preserve">  林业和草原</t>
  </si>
  <si>
    <t>主要为增加三伯岭林场维护、人员及项目经费</t>
  </si>
  <si>
    <t xml:space="preserve">    事业机构</t>
  </si>
  <si>
    <t xml:space="preserve">    森林培育</t>
  </si>
  <si>
    <t xml:space="preserve">    森林生态效益补偿</t>
  </si>
  <si>
    <t xml:space="preserve">    湿地保护</t>
  </si>
  <si>
    <t xml:space="preserve">    防灾减灾</t>
  </si>
  <si>
    <t xml:space="preserve">    其他林业和草原支出</t>
  </si>
  <si>
    <t>主要是自然资源局追加森林资源规划设计调查工作经费和上级下达自治区林业改革发展资金和项目建设资金（森林植被恢复）</t>
  </si>
  <si>
    <t xml:space="preserve">  水利</t>
  </si>
  <si>
    <t xml:space="preserve">    水利工程建设</t>
  </si>
  <si>
    <t xml:space="preserve">    水利执法监督</t>
  </si>
  <si>
    <t xml:space="preserve">    水资源节约管理与保护</t>
  </si>
  <si>
    <t xml:space="preserve">    防汛</t>
  </si>
  <si>
    <t xml:space="preserve">    江河湖库水系综合整治</t>
  </si>
  <si>
    <t xml:space="preserve">    大中型水库移民后期扶持专项支出</t>
  </si>
  <si>
    <t>主要为两镇饮水安全工程工作经费和上级下达下达2019年大中型水库移民后期扶持资金</t>
  </si>
  <si>
    <t xml:space="preserve">    农村人畜饮水</t>
  </si>
  <si>
    <t xml:space="preserve">    其他水利支出</t>
  </si>
  <si>
    <t xml:space="preserve">  扶贫</t>
  </si>
  <si>
    <t xml:space="preserve">    农村基础设施建设</t>
  </si>
  <si>
    <t xml:space="preserve">    其他扶贫支出</t>
  </si>
  <si>
    <t>主要为增加两镇村屯道路建设工作经费和上级下达各项财政专项扶贫资金</t>
  </si>
  <si>
    <t xml:space="preserve">  农村综合改革</t>
  </si>
  <si>
    <t xml:space="preserve">    对村级一事一议的补助</t>
  </si>
  <si>
    <t>主要为上级下达2019年农村综合改革转移支付资金，两镇开展一事一议项目支出增加</t>
  </si>
  <si>
    <t xml:space="preserve">    对村民委员会和村党支部的补助</t>
  </si>
  <si>
    <t xml:space="preserve">  普惠金融发展支出</t>
  </si>
  <si>
    <t xml:space="preserve">    农业保险保费补贴</t>
  </si>
  <si>
    <t>主要为上级下达中央和自治区财政农业保险保费补贴经费</t>
  </si>
  <si>
    <t xml:space="preserve">  其他农林水支出(款)</t>
  </si>
  <si>
    <t xml:space="preserve">    其他农林水支出(项)</t>
  </si>
  <si>
    <t>主要为拨付白沙镇2018年农村改厨改厕工作经费</t>
  </si>
  <si>
    <t>交通运输支出</t>
  </si>
  <si>
    <t>主要是交通运输局工作经费</t>
  </si>
  <si>
    <t xml:space="preserve">  公路水路运输</t>
  </si>
  <si>
    <t xml:space="preserve">    公路建设</t>
  </si>
  <si>
    <t xml:space="preserve">    公路养护</t>
  </si>
  <si>
    <t xml:space="preserve">  车辆购置税支出</t>
  </si>
  <si>
    <t xml:space="preserve">    车辆购置税用于公路等基础设施建设支出</t>
  </si>
  <si>
    <t xml:space="preserve">  其他交通运输支出(款)</t>
  </si>
  <si>
    <t xml:space="preserve">    其他交通运输支出(项)</t>
  </si>
  <si>
    <t>资源勘探工业信息等支出</t>
  </si>
  <si>
    <t xml:space="preserve">  制造业</t>
  </si>
  <si>
    <t xml:space="preserve">    其他制造业支出</t>
  </si>
  <si>
    <t xml:space="preserve">  工业和信息产业监管</t>
  </si>
  <si>
    <t xml:space="preserve">    其他工业和信息产业监管支出</t>
  </si>
  <si>
    <t xml:space="preserve">  安全生产监管</t>
  </si>
  <si>
    <t>主要为调整科目，调整至应急管理</t>
  </si>
  <si>
    <t xml:space="preserve">    安全监管监察专项</t>
  </si>
  <si>
    <t xml:space="preserve">    其他安全生产监管支出</t>
  </si>
  <si>
    <t xml:space="preserve">  支持中小企业发展和管理支出</t>
  </si>
  <si>
    <t xml:space="preserve">    其他支持中小企业发展和管理支出</t>
  </si>
  <si>
    <t>商业服务业等支出</t>
  </si>
  <si>
    <t xml:space="preserve">  商业流通事务</t>
  </si>
  <si>
    <t xml:space="preserve">    其他商业流通事务支出</t>
  </si>
  <si>
    <t xml:space="preserve">  旅游业管理与服务支出</t>
  </si>
  <si>
    <t xml:space="preserve">    其他旅游业管理与服务支出</t>
  </si>
  <si>
    <t>金融支出</t>
  </si>
  <si>
    <t xml:space="preserve">  金融发展支出</t>
  </si>
  <si>
    <t xml:space="preserve">    其他金融发展支出</t>
  </si>
  <si>
    <t>住房保障支出</t>
  </si>
  <si>
    <t xml:space="preserve">  保障性安居工程支出</t>
  </si>
  <si>
    <t xml:space="preserve">    农村危房改造</t>
  </si>
  <si>
    <t xml:space="preserve">    其他保障性安居工程支出</t>
  </si>
  <si>
    <t xml:space="preserve">  住房改革支出</t>
  </si>
  <si>
    <t xml:space="preserve">    住房公积金</t>
  </si>
  <si>
    <t>灾害防治及应急管理支出</t>
  </si>
  <si>
    <t xml:space="preserve">  应急管理事务</t>
  </si>
  <si>
    <t xml:space="preserve">    安全监管</t>
  </si>
  <si>
    <t xml:space="preserve">    其他应急管理支出</t>
  </si>
  <si>
    <t xml:space="preserve">  消防事务</t>
  </si>
  <si>
    <t>其他支出(类)</t>
  </si>
  <si>
    <t>主要为上级下达2019年东北地区等老工业基地调整改造专项（城区老工业区搬迁改造）中央基建投资补助</t>
  </si>
  <si>
    <t xml:space="preserve">  其他支出(款)</t>
  </si>
  <si>
    <t xml:space="preserve">    其他支出(项)</t>
  </si>
  <si>
    <t>附件4</t>
  </si>
  <si>
    <t>2019年鱼峰区一般公共预算(基本)支出决算经济分类录入表</t>
  </si>
  <si>
    <t>单位:万元</t>
  </si>
  <si>
    <t>决算数</t>
  </si>
  <si>
    <t>一般公共预算基本支出</t>
  </si>
  <si>
    <t>其中：项目支出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</si>
  <si>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</si>
  <si>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</si>
  <si>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</si>
  <si>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</si>
  <si>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</si>
  <si>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</si>
  <si>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</si>
  <si>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</si>
  <si>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</si>
  <si>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</si>
  <si>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</si>
  <si>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</si>
  <si>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</si>
  <si>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</si>
  <si>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</si>
  <si>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</si>
  <si>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</si>
  <si>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</si>
  <si>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</si>
  <si>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</si>
  <si>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</si>
  <si>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</si>
  <si>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</si>
  <si>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</si>
  <si>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</si>
  <si>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</si>
  <si>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</si>
  <si>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</si>
  <si>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</si>
  <si>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</si>
  <si>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</si>
  <si>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</si>
  <si>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</si>
  <si>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</si>
  <si>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</si>
  <si>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</si>
  <si>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</si>
  <si>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</si>
  <si>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</si>
  <si>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</si>
  <si>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</si>
  <si>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</si>
  <si>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</si>
  <si>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</si>
  <si>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</si>
  <si>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</si>
  <si>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</si>
  <si>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</si>
  <si>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</si>
  <si>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</si>
  <si>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</si>
  <si>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</si>
  <si>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</si>
  <si>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</si>
  <si>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</si>
  <si>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</si>
  <si>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</si>
  <si>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 xml:space="preserve">  其他支出</t>
  </si>
  <si>
    <t>附件5</t>
  </si>
  <si>
    <t>鱼峰区2019年度“三公”经费决算表</t>
  </si>
  <si>
    <t>“三公”经费</t>
  </si>
  <si>
    <t>2018年</t>
  </si>
  <si>
    <t>2019年</t>
  </si>
  <si>
    <t>同比增减</t>
  </si>
  <si>
    <t>备注</t>
  </si>
  <si>
    <t>公务接待费</t>
  </si>
  <si>
    <t>公务用车运行维护费</t>
  </si>
  <si>
    <t>因公出国（境）经费</t>
  </si>
  <si>
    <t>合计</t>
  </si>
  <si>
    <t>主要为新购置公务用车</t>
  </si>
  <si>
    <t>一般公共预算税收返还和转移支付表</t>
  </si>
  <si>
    <t>项目名称</t>
  </si>
  <si>
    <t>转移性支出</t>
  </si>
  <si>
    <t>税收返还</t>
  </si>
  <si>
    <t>鱼峰区政府没有对下级的税收返还和转移支付收入，也没有对下级税收返还和转移支付安排的支出，故本表无数据</t>
  </si>
  <si>
    <t>2019年专项转移支付明细表</t>
  </si>
  <si>
    <t>资金性质</t>
  </si>
  <si>
    <t>文   号</t>
  </si>
  <si>
    <t>文件内容</t>
  </si>
  <si>
    <t>金  额</t>
  </si>
  <si>
    <t>中 央</t>
  </si>
  <si>
    <t>自治区</t>
  </si>
  <si>
    <t>市级</t>
  </si>
  <si>
    <t>类级</t>
  </si>
  <si>
    <t>款级</t>
  </si>
  <si>
    <t>项级</t>
  </si>
  <si>
    <t>政府经济分类</t>
  </si>
  <si>
    <t>部门经济分类</t>
  </si>
  <si>
    <t>截止22号支出</t>
  </si>
  <si>
    <t>专项转移支付</t>
  </si>
  <si>
    <t>柳财预[2019]9号</t>
  </si>
  <si>
    <t>关于下达2018年清理“小广告”经费的通知</t>
  </si>
  <si>
    <t>城管执法</t>
  </si>
  <si>
    <t>柳财预[2019]11号</t>
  </si>
  <si>
    <t>关于下达2017年度推进重大项目建设工作突出单位激励资金的通知</t>
  </si>
  <si>
    <t>其他政府办公厅（室）及相关机构事务支出</t>
  </si>
  <si>
    <t>柳财预[2019]28号</t>
  </si>
  <si>
    <t>关于下达2019年春节慰问补助经费的通知</t>
  </si>
  <si>
    <t>其他企业改革发展补助</t>
  </si>
  <si>
    <t>柳财预[2019]68号</t>
  </si>
  <si>
    <t>关于下达2019年柳州市企业改革补助支出预算的通知</t>
  </si>
  <si>
    <t>柳财预[2019]83号</t>
  </si>
  <si>
    <t>关于下达2019年市财政基本公共卫生服务补助资金（第一批）的通知</t>
  </si>
  <si>
    <t>基本公共卫生服务</t>
  </si>
  <si>
    <t>柳财预[2019]96号</t>
  </si>
  <si>
    <t>关于下达2019年度柑桔产业黄龙病综合防控专项经费的通知</t>
  </si>
  <si>
    <t>其他农业支出</t>
  </si>
  <si>
    <t>柳财预[2019]102号</t>
  </si>
  <si>
    <t>关于下达2019年残疾人补助补贴资金的通知</t>
  </si>
  <si>
    <t>残疾人生活和护理补贴</t>
  </si>
  <si>
    <t>柳财预[2019]113号</t>
  </si>
  <si>
    <t>关于下达2019年困难群众基本生活保障补助和城乡医疗救助补助资金的通知</t>
  </si>
  <si>
    <t>柳财预[2019]116号</t>
  </si>
  <si>
    <t>关于下达2019年行政村（社区）社会事务管理经费的通知</t>
  </si>
  <si>
    <t>基层政权和社区建设</t>
  </si>
  <si>
    <t>柳财预[2019]117号</t>
  </si>
  <si>
    <t>关于下达2019年柳州市本级城市社区惠民项目配套资金的通知</t>
  </si>
  <si>
    <t>柳财预[2019]129号</t>
  </si>
  <si>
    <t>关于下达2018-2019学年柳州市小学校内课后服务补助资金的通知</t>
  </si>
  <si>
    <t>小学教育</t>
  </si>
  <si>
    <t>柳财预[2019]163号</t>
  </si>
  <si>
    <t>关于下达2019年“党员扶残温暖同行项目”市级配套补助资金的通知</t>
  </si>
  <si>
    <t>残疾人事业</t>
  </si>
  <si>
    <t>柳财预[2019]184号</t>
  </si>
  <si>
    <t>关于下达2019年“阳光家园计划”残疾人居家托养服务工作市级补助资金的通知</t>
  </si>
  <si>
    <t>柳财预[2019]217号</t>
  </si>
  <si>
    <t>关于下达2019年柳州市财政第一批农业项目资金的通知</t>
  </si>
  <si>
    <t>柳财预[2019]229号</t>
  </si>
  <si>
    <t>关于下达2019年市财政村卫生室订单定向医学生在校期间生活费补助经费的通知</t>
  </si>
  <si>
    <t>其他卫生健康支出</t>
  </si>
  <si>
    <t>柳财预[2019]241号</t>
  </si>
  <si>
    <t>关于下达2019年农村集体产权制度改革项目资金的通知</t>
  </si>
  <si>
    <t>柳财预[2019]250号</t>
  </si>
  <si>
    <t>关于下达2019年市属改制和破产企业离休干部及遗孀有关费用的通知</t>
  </si>
  <si>
    <t>柳财预[2019]287号</t>
  </si>
  <si>
    <t>关于下达2019年城乡社区事务规划编制和项目前期费专项支出预算（第一批）的通知</t>
  </si>
  <si>
    <t>城乡社区规划与管理</t>
  </si>
  <si>
    <t>柳财预[2019]295号</t>
  </si>
  <si>
    <t>关于下达公务车辆购置经费的通知</t>
  </si>
  <si>
    <t>政府办公厅（室）及相关机构事务</t>
  </si>
  <si>
    <t>柳财预〔2019〕315号</t>
  </si>
  <si>
    <t>关于下达2019年柳州市各县、城区创建“儿童家园”补助资金的通知</t>
  </si>
  <si>
    <t>一般行政管理事务</t>
  </si>
  <si>
    <t>柳财预〔2019〕322号</t>
  </si>
  <si>
    <t>关于下达2019年城乡社区公共设施和城乡社区环境卫生（城市维护）专项支出预算（第一批）的通知</t>
  </si>
  <si>
    <t>其他城乡社区公共设施支出</t>
  </si>
  <si>
    <t>柳财预〔2019〕345号</t>
  </si>
  <si>
    <t>关于下达2019年柳州市计划生育特殊家庭经济扶助金市本级经费预算的通知</t>
  </si>
  <si>
    <t>其他基层医疗卫生机构支出</t>
  </si>
  <si>
    <t>柳财预〔2019〕347号</t>
  </si>
  <si>
    <t>其他计划生育事务支出</t>
  </si>
  <si>
    <t>柳财预[2019]394号</t>
  </si>
  <si>
    <t>关于下达2018年度残疾人就业保障金收入按比例分级管理补充经费的通知</t>
  </si>
  <si>
    <t>柳财预[2019]437号</t>
  </si>
  <si>
    <t>关于下达2019年柳州市本级财政水利项目及饮水安全巩固提升工程配套资金的通知</t>
  </si>
  <si>
    <t>农村人畜饮水</t>
  </si>
  <si>
    <t>柳财预[2019]451号</t>
  </si>
  <si>
    <t>关于下达2019年“阳光助残扶贫基地”市级配套资金的通知</t>
  </si>
  <si>
    <t>柳财预[2019]463号</t>
  </si>
  <si>
    <t>关于下达2019年柳州市财政第二批农业项目资金的通知</t>
  </si>
  <si>
    <t>柳财预〔2019〕498号</t>
  </si>
  <si>
    <t>关于下达2019年柳州市财政补助县水利专项资金（第三批）的通知</t>
  </si>
  <si>
    <t>水利</t>
  </si>
  <si>
    <t>柳财预[2019]568号</t>
  </si>
  <si>
    <t>关于下达2019年柳州市农村四类重点对象危房改造市级配套资金预算(拨款)的通知</t>
  </si>
  <si>
    <t>农村危房改造</t>
  </si>
  <si>
    <t>农村基础设施建设</t>
  </si>
  <si>
    <t>柳财预[2019]569号</t>
  </si>
  <si>
    <t>关于下达2019年柳州市水利及水库移民项目资金的通知</t>
  </si>
  <si>
    <t>柳财预[2019]586号</t>
  </si>
  <si>
    <t>关于下达市区公厕、中转站维护管理费的通知</t>
  </si>
  <si>
    <t>其他城乡社区管理事务支出</t>
  </si>
  <si>
    <t>柳财预[2019]590号</t>
  </si>
  <si>
    <t>关于下达2019年市财政城市计划生育家庭奖励扶助资金的通知</t>
  </si>
  <si>
    <t>柳财预[2019]632号</t>
  </si>
  <si>
    <t>关于下达2019年柳州市财政非洲猪瘟防控补助资金的通知</t>
  </si>
  <si>
    <t>柳财预[2019]633号</t>
  </si>
  <si>
    <t>关于下达2019年柳州市本级财政水利专项资金（补助城郊水利）的通知</t>
  </si>
  <si>
    <t>其他水利支出</t>
  </si>
  <si>
    <t>柳财预[2019]674号</t>
  </si>
  <si>
    <t>关于下达2019年市财政基本公共卫生服务补助资金（第二批）的通知</t>
  </si>
  <si>
    <t>柳财预〔2019〕686号</t>
  </si>
  <si>
    <t>关于下达柳州市2019年地方教育附加基本建设项目支出预算（第一批）的通知</t>
  </si>
  <si>
    <t>其他普通教育支出</t>
  </si>
  <si>
    <t>柳财预[2019]703号</t>
  </si>
  <si>
    <t>关于下达2019年乡村教师招聘财政奖补市级资金的通知</t>
  </si>
  <si>
    <t>柳财预[2019]707号</t>
  </si>
  <si>
    <t>关于下达2017-2019年新增道路保洁面积及市政公厕保洁经费的通知</t>
  </si>
  <si>
    <t>城乡社区环境卫生</t>
  </si>
  <si>
    <t>柳财预[2019]730号</t>
  </si>
  <si>
    <t>关于下达2019年市本级基本建设项目前期工作经费预算（拨款）的通知</t>
  </si>
  <si>
    <t>柳财预〔2019〕737号</t>
  </si>
  <si>
    <t>关于下达2019年秋季学期柳州市小学校内课后服务补助资金的通知</t>
  </si>
  <si>
    <t>柳财预〔2019〕791号</t>
  </si>
  <si>
    <t>关于下达2019年城乡社区公共设施和城乡社区环境卫生（城市维护）专项支出预算（第二批）的通知</t>
  </si>
  <si>
    <t>柳财预〔2019〕839号</t>
  </si>
  <si>
    <t>关于下达柳州市2019年教育费附加非基建项目支出预算（第一批）的通知</t>
  </si>
  <si>
    <t>柳财预〔2019〕851号</t>
  </si>
  <si>
    <t>关于下达2019年柳州市实施菜篮子工程保障肉品供应项目资金的通知</t>
  </si>
  <si>
    <t>柳财预〔2019〕873号</t>
  </si>
  <si>
    <t>关于下达2019年新增行道树和公共绿地养护经费专项支出预算的通知</t>
  </si>
  <si>
    <t>柳财预〔2019〕882号</t>
  </si>
  <si>
    <t>关于下达2019年柳州市财政农业产业扶持及农民合作经济组织（家庭农场）示范建设项目资金的通知</t>
  </si>
  <si>
    <t>柳财预〔2019〕883号</t>
  </si>
  <si>
    <t>关于下达2019年市财政村卫生室订单定向医学生在校期间生活费补助经费（第二批）的通知</t>
  </si>
  <si>
    <t>柳财预[2019]946号</t>
  </si>
  <si>
    <t>关于下达杨龙2020年度生活补助费的通知</t>
  </si>
  <si>
    <t>柳财预[2019]960号</t>
  </si>
  <si>
    <t>关于下达2019年柳州市乡村教师生活补助经费的通知</t>
  </si>
  <si>
    <t>柳财预[2019]964号</t>
  </si>
  <si>
    <t>关于下达各县区规范建设人大代表联络站专项经费的通知</t>
  </si>
  <si>
    <t>代表工作</t>
  </si>
  <si>
    <t>柳财金[2019]30号</t>
  </si>
  <si>
    <t>关于结算2018年政策性农业保险市本级配套资金的通知</t>
  </si>
  <si>
    <t>农业保险保费补贴</t>
  </si>
  <si>
    <t>柳财预[2019]977号</t>
  </si>
  <si>
    <t>关于下达2019年现代特色农业核心示范区市级奖励资金的通知</t>
  </si>
  <si>
    <t>其他农业农村支出</t>
  </si>
  <si>
    <t>柳财预追[2019]121号</t>
  </si>
  <si>
    <t>关于下达柳州市2018年第四批政策性农业保险保费中央和自治区补贴资金的通知</t>
  </si>
  <si>
    <t>柳财预追[2018]460号</t>
  </si>
  <si>
    <t>关于提前下达2019年中央动物防疫等补助经费预算的通知（强制免疫1万，无害化处理补助1.51万）</t>
  </si>
  <si>
    <t>病虫害控制</t>
  </si>
  <si>
    <t>柳财预追[2018]492号</t>
  </si>
  <si>
    <t>关于提前下达2019年中央及自治区财政专项扶贫资金预算的通知</t>
  </si>
  <si>
    <t>扶贫</t>
  </si>
  <si>
    <t>柳财预追[2019]24号</t>
  </si>
  <si>
    <t>关于下达2019年自治区农业转移支付预算指标的通知</t>
  </si>
  <si>
    <t>统计监测与信息服务</t>
  </si>
  <si>
    <t>柳财预追[2019]34号</t>
  </si>
  <si>
    <t>关于下达2019年自治区本级妇女儿童事业发展专项资金的通知</t>
  </si>
  <si>
    <t>柳财预追[2019]35号</t>
  </si>
  <si>
    <t>关于下达2019年基层组织建设经费的通知（美丽广西乡村建设（扶贫）工作队专项经费5，非公有制经济和社会组织党组织工作经费19.86）</t>
  </si>
  <si>
    <t>柳财预追[2019]40号</t>
  </si>
  <si>
    <t>关于下达2019年自治区财政林业改革发展资金和项目建设资金的通知</t>
  </si>
  <si>
    <t>古树名木管护补助</t>
  </si>
  <si>
    <t>柳财预追[2019]47号</t>
  </si>
  <si>
    <t>关于下达2019年自治区财政人力资源社会保障专项资金的通知</t>
  </si>
  <si>
    <t>其他人力资源和社会保障管理事务支出</t>
  </si>
  <si>
    <t>柳财预追[2019]49号</t>
  </si>
  <si>
    <t>关于下达2019年残疾人事业发展补助资金自治区财政预算指标的通知</t>
  </si>
  <si>
    <t>残疾人康复</t>
  </si>
  <si>
    <t>柳财预追[2019]58号</t>
  </si>
  <si>
    <t>关于下达2019年自治区农业专项转移支付资金的通知</t>
  </si>
  <si>
    <t>柳财预追[2019]59号</t>
  </si>
  <si>
    <t>关于下达2019年中央财政林业改革发展资金的通知（森林生态效益补偿补助）</t>
  </si>
  <si>
    <t>森林生态效益补偿</t>
  </si>
  <si>
    <t>柳财预追[2019]72号</t>
  </si>
  <si>
    <t>关于下达2019年自治区财政医疗卫生和计划生育专项补助资金的通知（基本公共卫生）</t>
  </si>
  <si>
    <t>柳财预追[2019]80号</t>
  </si>
  <si>
    <t>关于下达2019年自治区转移支付预算指标的通知（</t>
  </si>
  <si>
    <t>其他民族管理事务支出</t>
  </si>
  <si>
    <t>柳财预追[2019]81号</t>
  </si>
  <si>
    <t>关于下达2019年东北地区等老工业基地调整改造专项（城区老工业区搬迁改造）中央基建投资预算（拨款）的通知</t>
  </si>
  <si>
    <t>柳财预追[2019]83号</t>
  </si>
  <si>
    <t>关于预拨2019年自治区财政基层医疗卫生机构能力建设行动计划项目补助资金（第一批）的通知</t>
  </si>
  <si>
    <t>乡镇卫生院</t>
  </si>
  <si>
    <t>柳财预追[2019]87号</t>
  </si>
  <si>
    <t>关于下达2019年自治区财政医疗卫生和计划生育专项补助资金和卫生健康一般转移支付资金的通知</t>
  </si>
  <si>
    <t>重大公共卫生专项</t>
  </si>
  <si>
    <t>柳财预追[2019]92号</t>
  </si>
  <si>
    <t>关于下达2018年中央动物防疫等补助经费的通知</t>
  </si>
  <si>
    <t>柳财预追[2019]103号</t>
  </si>
  <si>
    <t>关于下达2019年基础教育改革发展专项资金的通知</t>
  </si>
  <si>
    <t>普通教育</t>
  </si>
  <si>
    <t>柳财预追[2019]114号</t>
  </si>
  <si>
    <t>关于下达2019年中央财政卫生健康转移支付资金的通知</t>
  </si>
  <si>
    <t>柳财预追[2019]120号</t>
  </si>
  <si>
    <t>关于下达2019年自治区财政基层医疗卫生机构能力建设行动计划项目补助资金（第二批）的通知</t>
  </si>
  <si>
    <t>柳财预追[2019]127号</t>
  </si>
  <si>
    <t>关于下达2019年优抚事业单位补助资金和优抚对象帮扶解困等资金的通知</t>
  </si>
  <si>
    <t>其他民政管理事务支出</t>
  </si>
  <si>
    <t>柳财预追[2019]136号</t>
  </si>
  <si>
    <t>关于下达2019年自治区财政水利项目建设资金（第二批）的通知</t>
  </si>
  <si>
    <t>柳财预追[2019]137号</t>
  </si>
  <si>
    <t>关于下达2019年自治区安全生产专项资金（第二批）的通知</t>
  </si>
  <si>
    <t>安全监管</t>
  </si>
  <si>
    <t>柳财预追[2019]142号</t>
  </si>
  <si>
    <t>关于下达“美丽广西”乡村建设自治区将补资金的通知</t>
  </si>
  <si>
    <t>其他城乡社区支出</t>
  </si>
  <si>
    <t>柳财预追[2019]145号</t>
  </si>
  <si>
    <t>关于下达2019年自治区财政医疗卫生和计划生育专项补助资金（第二批）的通知</t>
  </si>
  <si>
    <t>计划生育服务</t>
  </si>
  <si>
    <t>柳财预追[2019]155号</t>
  </si>
  <si>
    <t>柳财预追[2019]163号</t>
  </si>
  <si>
    <t>关于下达2019年自治区财政食品药品安全补助资金的通知</t>
  </si>
  <si>
    <t>市场监督管理专项</t>
  </si>
  <si>
    <t>柳财预追[2019]168号</t>
  </si>
  <si>
    <t>关于下达2018年高等学校毕业生学费和国家助学贷款补偿学生资助资金的通知</t>
  </si>
  <si>
    <t>高等教育</t>
  </si>
  <si>
    <t>柳财预追[2019]200号</t>
  </si>
  <si>
    <t>关于下达2019年广西公共文化专项资金的通知</t>
  </si>
  <si>
    <t>其他文化和旅游支出</t>
  </si>
  <si>
    <t>柳财预追[2019]234号</t>
  </si>
  <si>
    <t>24</t>
  </si>
  <si>
    <t>柳财预追[2019]248号</t>
  </si>
  <si>
    <t>关于下达2019年非洲猪瘟防控补助经费的通知</t>
  </si>
  <si>
    <t>柳财预追[2019]257号</t>
  </si>
  <si>
    <t>关于下达2019年企业薪酬试调查项目经费的通知</t>
  </si>
  <si>
    <t>柳财预追[2019]271号</t>
  </si>
  <si>
    <t>关于下达2019年自治区财政乡村振兴补助资金的通知</t>
  </si>
  <si>
    <t>柳财预追[2019]272号</t>
  </si>
  <si>
    <t>关于下达2019年农村综合改革转移支付资金的通知</t>
  </si>
  <si>
    <t>对村级一事一议的补助</t>
  </si>
  <si>
    <t>柳财预追[2019]284号</t>
  </si>
  <si>
    <t>关于下达2019年第二批退役军人和其他优抚对象信息采集工作经费的通知</t>
  </si>
  <si>
    <t>其他退役军人事务管理支出</t>
  </si>
  <si>
    <t>柳财预追[2019]293号</t>
  </si>
  <si>
    <t>关于下达2019年自治区财政医药卫生体制改革和事业发展以奖代补资金的通知</t>
  </si>
  <si>
    <t>柳财预追[2019]329号</t>
  </si>
  <si>
    <t>关于下达2019年自治区财政医疗卫生和计划生育专项补助资金的通知</t>
  </si>
  <si>
    <t>柳财预追[2019]366号</t>
  </si>
  <si>
    <t>关于下达2019年教育现代化推进工程(第二批）中央基建投资预算（拨款）的通知</t>
  </si>
  <si>
    <t>学前教育</t>
  </si>
  <si>
    <t>柳财预追[2019]374号</t>
  </si>
  <si>
    <t>关于下达2019年保障性安居工程（第四批）中央基建投资预算（拨款）的通知</t>
  </si>
  <si>
    <t>其他保障性安居工程支出</t>
  </si>
  <si>
    <t>柳财预追[2019]385号</t>
  </si>
  <si>
    <t>关于下达2019年中央食品药品监管补助资金的通知</t>
  </si>
  <si>
    <t>市场监督管理事务</t>
  </si>
  <si>
    <t>柳财预追[2019]394号</t>
  </si>
  <si>
    <t>关于下达自治区财政计划生育家庭奖励扶助结算资金的通知</t>
  </si>
  <si>
    <t>柳财预追[2019]427号</t>
  </si>
  <si>
    <t>关于下达2019年农村危房改造自治区本级财政（第三批）补助资金的通知</t>
  </si>
  <si>
    <t>柳财预追[2019]430号</t>
  </si>
  <si>
    <t>柳财预追[2019]440号</t>
  </si>
  <si>
    <t>关于下达2019年自治区农田建设补助配套资金的通知</t>
  </si>
  <si>
    <t>柳财预追[2019]450号</t>
  </si>
  <si>
    <t>关于下达2019年中央财政重大传染病防控经费预算的通知</t>
  </si>
  <si>
    <t>2019年度鱼峰区政府性基金预算收支及结余情况录入表</t>
  </si>
  <si>
    <t>录入10表</t>
  </si>
  <si>
    <t>收入项目</t>
  </si>
  <si>
    <t>上级补助收入</t>
  </si>
  <si>
    <t>下级上解收入</t>
  </si>
  <si>
    <t>待偿债置换专项债券上年结余</t>
  </si>
  <si>
    <t>调入资金</t>
  </si>
  <si>
    <t>债务收入</t>
  </si>
  <si>
    <t>债务转贷收入</t>
  </si>
  <si>
    <t>省补助计划单列市收入</t>
  </si>
  <si>
    <t>计划单列市上解省收入</t>
  </si>
  <si>
    <t>支出项目</t>
  </si>
  <si>
    <t>补助下级支出</t>
  </si>
  <si>
    <t>上解上级支出</t>
  </si>
  <si>
    <t>调出资金</t>
  </si>
  <si>
    <t>债务还本支出</t>
  </si>
  <si>
    <t>债务转贷支出</t>
  </si>
  <si>
    <t>省补助计划单列市支出</t>
  </si>
  <si>
    <t>计划单列市上解省支出</t>
  </si>
  <si>
    <t>结余项目</t>
  </si>
  <si>
    <t>待偿债置换专项债券结余</t>
  </si>
  <si>
    <t>年终结余</t>
  </si>
  <si>
    <t>政府性基金预算收入</t>
  </si>
  <si>
    <t>政府性基金预算支出</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</si>
  <si>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</si>
  <si>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</si>
  <si>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</si>
  <si>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</si>
  <si>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</si>
  <si>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</si>
  <si>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</si>
  <si>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</si>
  <si>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</si>
  <si>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</si>
  <si>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</si>
  <si>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</si>
  <si>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</si>
  <si>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</si>
  <si>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</si>
  <si>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</si>
  <si>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</si>
  <si>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</si>
  <si>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</si>
  <si>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</si>
  <si>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</si>
  <si>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</si>
  <si>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</si>
  <si>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</si>
  <si>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</si>
  <si>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</si>
  <si>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</si>
  <si>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</si>
  <si>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</si>
  <si>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</si>
  <si>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</si>
  <si>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</si>
  <si>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</si>
  <si>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</si>
  <si>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</si>
  <si>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</si>
  <si>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</si>
  <si>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</si>
  <si>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</si>
  <si>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</si>
  <si>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</si>
  <si>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</si>
  <si>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</si>
  <si>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</si>
  <si>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</si>
  <si>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</si>
  <si>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</si>
  <si>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</si>
  <si>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</si>
  <si>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</si>
  <si>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</si>
  <si>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</si>
  <si>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</si>
  <si>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</si>
  <si>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</si>
  <si>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</si>
  <si>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</si>
  <si>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</si>
  <si>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</si>
  <si>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</si>
  <si>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</si>
  <si>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</si>
  <si>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</si>
  <si>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</si>
  <si>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</si>
  <si>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</si>
  <si>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</si>
  <si>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</si>
  <si>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</si>
  <si>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</si>
  <si>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</si>
  <si>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</si>
  <si>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</si>
  <si>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</si>
  <si>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</si>
  <si>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</si>
  <si>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</si>
  <si>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</si>
  <si>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</si>
  <si>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</si>
  <si>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</si>
  <si>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</si>
  <si>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2019年度鱼峰区政府性基金预算转移性收支决算录入表</t>
  </si>
  <si>
    <t>录入11表</t>
  </si>
  <si>
    <t>项目</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</si>
  <si>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</si>
  <si>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</si>
  <si>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</si>
  <si>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</si>
  <si>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</si>
  <si>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</si>
  <si>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</si>
  <si>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</si>
  <si>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其他调入资金</t>
  </si>
  <si>
    <t xml:space="preserve">  地方政府债务收入</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</si>
  <si>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</si>
  <si>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</si>
  <si>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</si>
  <si>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</si>
  <si>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</si>
  <si>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</si>
  <si>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</si>
  <si>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</si>
  <si>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</si>
  <si>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</si>
  <si>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2019年度鱼峰区国有资本经营预算收支决算录入表</t>
  </si>
  <si>
    <t>录入14表</t>
  </si>
  <si>
    <t>预算科目</t>
  </si>
  <si>
    <t>预算数</t>
  </si>
  <si>
    <t>调整预算数</t>
  </si>
  <si>
    <t>国有资本经营预算收入</t>
  </si>
  <si>
    <t>国有资本经营预算支出</t>
  </si>
  <si>
    <t>非税收入</t>
  </si>
  <si>
    <t xml:space="preserve">  国有资本经营收入</t>
  </si>
  <si>
    <t xml:space="preserve">    利润收入</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</si>
  <si>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</si>
  <si>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</si>
  <si>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</si>
  <si>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</si>
  <si>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</si>
  <si>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</si>
  <si>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</si>
  <si>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</si>
  <si>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</si>
  <si>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</si>
  <si>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</si>
  <si>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</si>
  <si>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</si>
  <si>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</si>
  <si>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</si>
  <si>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</si>
  <si>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</si>
  <si>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</si>
  <si>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</si>
  <si>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</si>
  <si>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</si>
  <si>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</si>
  <si>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</si>
  <si>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</si>
  <si>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</si>
  <si>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</si>
  <si>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</si>
  <si>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</si>
  <si>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</si>
  <si>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</si>
  <si>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</si>
  <si>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</si>
  <si>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</si>
  <si>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</si>
  <si>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</si>
  <si>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</si>
  <si>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</si>
  <si>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</si>
  <si>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</si>
  <si>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</si>
  <si>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</si>
  <si>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</si>
  <si>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</si>
  <si>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</si>
  <si>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</si>
  <si>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</si>
  <si>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</si>
  <si>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</si>
  <si>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</si>
  <si>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</si>
  <si>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</si>
  <si>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</si>
  <si>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</si>
  <si>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</si>
  <si>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</si>
  <si>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</si>
  <si>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</si>
  <si>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</si>
  <si>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</si>
  <si>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</si>
  <si>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</si>
  <si>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</si>
  <si>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</si>
  <si>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</si>
  <si>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</si>
  <si>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</si>
  <si>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</si>
  <si>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</si>
  <si>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</si>
  <si>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</si>
  <si>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</si>
  <si>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</si>
  <si>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</si>
  <si>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</si>
  <si>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</si>
  <si>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鱼峰区无国有资本经营资金，故此表为空表。</t>
  </si>
  <si>
    <t>2019年度鱼峰区国有资本经营预算转移性收支决算录入表</t>
  </si>
  <si>
    <t>录入15表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</si>
  <si>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</si>
  <si>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</si>
  <si>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</si>
  <si>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</si>
  <si>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</si>
  <si>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</si>
  <si>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</si>
  <si>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</si>
  <si>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</si>
  <si>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</si>
  <si>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</si>
  <si>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收  入  总  计</t>
  </si>
  <si>
    <t>支  出  总  计</t>
  </si>
  <si>
    <t>鱼峰区无国有资本经营转移性资金，因此此表为空表</t>
  </si>
  <si>
    <t>2019年度鱼峰区社会保险基金预算收支及结余情况录入表</t>
  </si>
  <si>
    <t>录入16表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</si>
  <si>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</si>
  <si>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</si>
  <si>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</si>
  <si>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</si>
  <si>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</si>
  <si>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</si>
  <si>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</si>
  <si>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</si>
  <si>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</si>
  <si>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</si>
  <si>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</si>
  <si>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</si>
  <si>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</si>
  <si>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</si>
  <si>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</si>
  <si>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</si>
  <si>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</si>
  <si>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</si>
  <si>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</si>
  <si>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</si>
  <si>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</si>
  <si>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</si>
  <si>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</si>
  <si>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</si>
  <si>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鱼峰区无社会保险基金，因此此表为空表</t>
  </si>
  <si>
    <t>2019年度鱼峰区地方政府一般债务余额情况录入表</t>
  </si>
  <si>
    <t>录入18表</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</si>
  <si>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</si>
  <si>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</si>
  <si>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</si>
  <si>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</si>
  <si>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</si>
  <si>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</si>
  <si>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</si>
  <si>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</si>
  <si>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</si>
  <si>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</si>
  <si>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</si>
  <si>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</si>
  <si>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鱼峰区无政府债务，故此表为空表。</t>
  </si>
  <si>
    <t>2019年度鱼峰区地方政府专项债务余额情况录入表</t>
  </si>
  <si>
    <t>专项债务</t>
  </si>
  <si>
    <t>专项债券</t>
  </si>
  <si>
    <t>其他专项债务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</si>
</sst>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_ "/>
    <numFmt numFmtId="179" formatCode="#,##0_ "/>
  </numFmts>
  <fonts count="73">
    <font>
      <sz val="12"/>
      <name val="宋体"/>
      <family val="0"/>
    </font>
    <font>
      <sz val="11"/>
      <name val="宋体"/>
      <family val="0"/>
    </font>
    <font>
      <b/>
      <sz val="18"/>
      <name val="宋体"/>
      <family val="0"/>
    </font>
    <font>
      <sz val="10"/>
      <name val="宋体"/>
      <family val="0"/>
    </font>
    <font>
      <b/>
      <sz val="10"/>
      <name val="宋体"/>
      <family val="0"/>
    </font>
    <font>
      <sz val="14"/>
      <name val="宋体"/>
      <family val="0"/>
    </font>
    <font>
      <sz val="16"/>
      <name val="宋体"/>
      <family val="0"/>
    </font>
    <font>
      <b/>
      <sz val="11"/>
      <name val="宋体"/>
      <family val="0"/>
    </font>
    <font>
      <b/>
      <sz val="20"/>
      <name val="黑体"/>
      <family val="3"/>
    </font>
    <font>
      <b/>
      <sz val="16"/>
      <name val="宋体"/>
      <family val="0"/>
    </font>
    <font>
      <sz val="9"/>
      <name val="SimSun"/>
      <family val="0"/>
    </font>
    <font>
      <b/>
      <sz val="16"/>
      <color indexed="8"/>
      <name val="宋体"/>
      <family val="0"/>
    </font>
    <font>
      <b/>
      <sz val="16"/>
      <name val="仿宋_GB2312"/>
      <family val="3"/>
    </font>
    <font>
      <b/>
      <sz val="11"/>
      <color indexed="8"/>
      <name val="宋体"/>
      <family val="0"/>
    </font>
    <font>
      <sz val="11"/>
      <color indexed="8"/>
      <name val="宋体"/>
      <family val="0"/>
    </font>
    <font>
      <sz val="11"/>
      <color indexed="8"/>
      <name val="黑体"/>
      <family val="3"/>
    </font>
    <font>
      <b/>
      <sz val="18"/>
      <color indexed="8"/>
      <name val="宋体"/>
      <family val="0"/>
    </font>
    <font>
      <b/>
      <sz val="11"/>
      <color indexed="8"/>
      <name val="黑体"/>
      <family val="3"/>
    </font>
    <font>
      <b/>
      <sz val="12"/>
      <color indexed="8"/>
      <name val="宋体"/>
      <family val="0"/>
    </font>
    <font>
      <sz val="12"/>
      <name val="黑体"/>
      <family val="3"/>
    </font>
    <font>
      <sz val="12"/>
      <color indexed="8"/>
      <name val="宋体"/>
      <family val="0"/>
    </font>
    <font>
      <sz val="10"/>
      <color indexed="8"/>
      <name val="宋体"/>
      <family val="0"/>
    </font>
    <font>
      <sz val="12"/>
      <color indexed="8"/>
      <name val="黑体"/>
      <family val="3"/>
    </font>
    <font>
      <sz val="10"/>
      <color indexed="8"/>
      <name val="黑体"/>
      <family val="3"/>
    </font>
    <font>
      <sz val="10"/>
      <name val="黑体"/>
      <family val="3"/>
    </font>
    <font>
      <b/>
      <sz val="10"/>
      <color indexed="8"/>
      <name val="宋体"/>
      <family val="0"/>
    </font>
    <font>
      <b/>
      <sz val="12"/>
      <name val="宋体"/>
      <family val="0"/>
    </font>
    <font>
      <b/>
      <sz val="18"/>
      <color indexed="8"/>
      <name val="黑体"/>
      <family val="3"/>
    </font>
    <font>
      <sz val="9"/>
      <name val="宋体"/>
      <family val="0"/>
    </font>
    <font>
      <b/>
      <sz val="11"/>
      <color indexed="8"/>
      <name val="楷体_GB2312"/>
      <family val="3"/>
    </font>
    <font>
      <b/>
      <sz val="11"/>
      <color indexed="8"/>
      <name val="仿宋_GB2312"/>
      <family val="3"/>
    </font>
    <font>
      <sz val="11"/>
      <color indexed="8"/>
      <name val="仿宋_GB2312"/>
      <family val="3"/>
    </font>
    <font>
      <sz val="11"/>
      <color indexed="8"/>
      <name val="Times New Roman"/>
      <family val="1"/>
    </font>
    <font>
      <b/>
      <sz val="11"/>
      <name val="仿宋_GB2312"/>
      <family val="3"/>
    </font>
    <font>
      <sz val="11"/>
      <color indexed="52"/>
      <name val="宋体"/>
      <family val="0"/>
    </font>
    <font>
      <sz val="11"/>
      <color indexed="9"/>
      <name val="宋体"/>
      <family val="0"/>
    </font>
    <font>
      <b/>
      <sz val="15"/>
      <color indexed="56"/>
      <name val="宋体"/>
      <family val="0"/>
    </font>
    <font>
      <b/>
      <sz val="11"/>
      <color indexed="9"/>
      <name val="宋体"/>
      <family val="0"/>
    </font>
    <font>
      <sz val="11"/>
      <color indexed="62"/>
      <name val="宋体"/>
      <family val="0"/>
    </font>
    <font>
      <b/>
      <sz val="11"/>
      <color indexed="63"/>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3"/>
      <color indexed="56"/>
      <name val="宋体"/>
      <family val="0"/>
    </font>
    <font>
      <b/>
      <sz val="11"/>
      <color indexed="56"/>
      <name val="宋体"/>
      <family val="0"/>
    </font>
    <font>
      <b/>
      <sz val="10"/>
      <name val="Arial"/>
      <family val="2"/>
    </font>
    <font>
      <i/>
      <sz val="11"/>
      <color indexed="23"/>
      <name val="宋体"/>
      <family val="0"/>
    </font>
    <font>
      <sz val="11"/>
      <color indexed="10"/>
      <name val="宋体"/>
      <family val="0"/>
    </font>
    <font>
      <b/>
      <sz val="18"/>
      <color indexed="56"/>
      <name val="宋体"/>
      <family val="0"/>
    </font>
    <font>
      <sz val="11"/>
      <color indexed="17"/>
      <name val="宋体"/>
      <family val="0"/>
    </font>
    <font>
      <sz val="11"/>
      <color indexed="60"/>
      <name val="宋体"/>
      <family val="0"/>
    </font>
    <font>
      <sz val="12"/>
      <name val="Times New Roman"/>
      <family val="1"/>
    </font>
    <font>
      <b/>
      <sz val="11"/>
      <color indexed="8"/>
      <name val="Times New Roman"/>
      <family val="1"/>
    </font>
    <font>
      <u val="single"/>
      <sz val="11"/>
      <color rgb="FF0000FF"/>
      <name val="Calibri"/>
      <family val="0"/>
    </font>
    <font>
      <u val="single"/>
      <sz val="11"/>
      <color rgb="FF800080"/>
      <name val="Calibri"/>
      <family val="0"/>
    </font>
    <font>
      <sz val="11"/>
      <color theme="1"/>
      <name val="Calibri"/>
      <family val="0"/>
    </font>
    <font>
      <sz val="11"/>
      <name val="Calibri"/>
      <family val="0"/>
    </font>
    <font>
      <sz val="12"/>
      <name val="Calibri"/>
      <family val="0"/>
    </font>
    <font>
      <b/>
      <sz val="11"/>
      <color theme="1"/>
      <name val="Calibri"/>
      <family val="0"/>
    </font>
    <font>
      <sz val="11"/>
      <color theme="1"/>
      <name val="黑体"/>
      <family val="3"/>
    </font>
    <font>
      <b/>
      <sz val="18"/>
      <color theme="1"/>
      <name val="Calibri"/>
      <family val="0"/>
    </font>
    <font>
      <b/>
      <sz val="11"/>
      <color theme="1"/>
      <name val="黑体"/>
      <family val="3"/>
    </font>
    <font>
      <b/>
      <sz val="12"/>
      <color theme="1"/>
      <name val="Calibri"/>
      <family val="0"/>
    </font>
    <font>
      <sz val="12"/>
      <color theme="1"/>
      <name val="宋体"/>
      <family val="0"/>
    </font>
    <font>
      <sz val="10"/>
      <color theme="1"/>
      <name val="宋体"/>
      <family val="0"/>
    </font>
    <font>
      <sz val="12"/>
      <color theme="1"/>
      <name val="黑体"/>
      <family val="3"/>
    </font>
    <font>
      <sz val="10"/>
      <color theme="1"/>
      <name val="黑体"/>
      <family val="3"/>
    </font>
    <font>
      <b/>
      <sz val="18"/>
      <color theme="1"/>
      <name val="宋体"/>
      <family val="0"/>
    </font>
    <font>
      <b/>
      <sz val="10"/>
      <color theme="1"/>
      <name val="宋体"/>
      <family val="0"/>
    </font>
    <font>
      <sz val="10"/>
      <color theme="1"/>
      <name val="Calibri"/>
      <family val="0"/>
    </font>
    <font>
      <sz val="10"/>
      <name val="Calibri"/>
      <family val="0"/>
    </font>
    <font>
      <sz val="11"/>
      <color rgb="FF000000"/>
      <name val="Times New Roman"/>
      <family val="1"/>
    </font>
  </fonts>
  <fills count="28">
    <fill>
      <patternFill/>
    </fill>
    <fill>
      <patternFill patternType="gray125"/>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24"/>
        <bgColor indexed="64"/>
      </patternFill>
    </fill>
    <fill>
      <patternFill patternType="mediumGray">
        <fgColor indexed="9"/>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style="thin"/>
      <bottom/>
    </border>
    <border>
      <left style="thin"/>
      <right/>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2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1" applyNumberFormat="0" applyAlignment="0" applyProtection="0"/>
    <xf numFmtId="0" fontId="35" fillId="3" borderId="0" applyNumberFormat="0" applyBorder="0" applyAlignment="0" applyProtection="0"/>
    <xf numFmtId="0" fontId="14" fillId="4" borderId="0" applyNumberFormat="0" applyBorder="0" applyAlignment="0" applyProtection="0"/>
    <xf numFmtId="0" fontId="39" fillId="5" borderId="2" applyNumberFormat="0" applyAlignment="0" applyProtection="0"/>
    <xf numFmtId="0" fontId="14" fillId="6"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4" fillId="7" borderId="0" applyNumberFormat="0" applyBorder="0" applyAlignment="0" applyProtection="0"/>
    <xf numFmtId="0" fontId="40" fillId="5" borderId="1" applyNumberFormat="0" applyAlignment="0" applyProtection="0"/>
    <xf numFmtId="0" fontId="41" fillId="8" borderId="0" applyNumberFormat="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35" fillId="9" borderId="0" applyNumberFormat="0" applyBorder="0" applyAlignment="0" applyProtection="0"/>
    <xf numFmtId="0" fontId="0" fillId="0" borderId="0">
      <alignment/>
      <protection/>
    </xf>
    <xf numFmtId="0" fontId="35" fillId="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14" fillId="10" borderId="0" applyNumberFormat="0" applyBorder="0" applyAlignment="0" applyProtection="0"/>
    <xf numFmtId="0" fontId="0" fillId="11" borderId="3" applyNumberFormat="0" applyFont="0" applyAlignment="0" applyProtection="0"/>
    <xf numFmtId="0" fontId="0" fillId="0" borderId="0">
      <alignment/>
      <protection/>
    </xf>
    <xf numFmtId="0" fontId="35" fillId="12" borderId="0" applyNumberFormat="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35" fillId="12" borderId="0" applyNumberFormat="0" applyBorder="0" applyAlignment="0" applyProtection="0"/>
    <xf numFmtId="0" fontId="49" fillId="0" borderId="0" applyNumberFormat="0" applyFill="0" applyBorder="0" applyAlignment="0" applyProtection="0"/>
    <xf numFmtId="0" fontId="35" fillId="12" borderId="0" applyNumberFormat="0" applyBorder="0" applyAlignment="0" applyProtection="0"/>
    <xf numFmtId="0" fontId="14" fillId="13" borderId="0" applyNumberFormat="0" applyBorder="0" applyAlignment="0" applyProtection="0"/>
    <xf numFmtId="0" fontId="0" fillId="0" borderId="0">
      <alignment/>
      <protection/>
    </xf>
    <xf numFmtId="0" fontId="47" fillId="0" borderId="0" applyNumberFormat="0" applyFill="0" applyBorder="0" applyAlignment="0" applyProtection="0"/>
    <xf numFmtId="0" fontId="36" fillId="0" borderId="4" applyNumberFormat="0" applyFill="0" applyAlignment="0" applyProtection="0"/>
    <xf numFmtId="0" fontId="0" fillId="11" borderId="3" applyNumberFormat="0" applyFont="0" applyAlignment="0" applyProtection="0"/>
    <xf numFmtId="0" fontId="0" fillId="0" borderId="0">
      <alignment/>
      <protection/>
    </xf>
    <xf numFmtId="0" fontId="44" fillId="0" borderId="5" applyNumberFormat="0" applyFill="0" applyAlignment="0" applyProtection="0"/>
    <xf numFmtId="0" fontId="35" fillId="14" borderId="0" applyNumberFormat="0" applyBorder="0" applyAlignment="0" applyProtection="0"/>
    <xf numFmtId="176" fontId="46" fillId="0" borderId="0" applyFont="0" applyFill="0" applyBorder="0" applyAlignment="0" applyProtection="0"/>
    <xf numFmtId="0" fontId="45" fillId="0" borderId="6" applyNumberFormat="0" applyFill="0" applyAlignment="0" applyProtection="0"/>
    <xf numFmtId="0" fontId="0" fillId="0" borderId="0">
      <alignment/>
      <protection/>
    </xf>
    <xf numFmtId="0" fontId="35" fillId="15" borderId="0" applyNumberFormat="0" applyBorder="0" applyAlignment="0" applyProtection="0"/>
    <xf numFmtId="0" fontId="14" fillId="8" borderId="0" applyNumberFormat="0" applyBorder="0" applyAlignment="0" applyProtection="0"/>
    <xf numFmtId="0" fontId="39" fillId="5" borderId="2" applyNumberFormat="0" applyAlignment="0" applyProtection="0"/>
    <xf numFmtId="0" fontId="40" fillId="5" borderId="1" applyNumberFormat="0" applyAlignment="0" applyProtection="0"/>
    <xf numFmtId="0" fontId="14" fillId="13" borderId="0" applyNumberFormat="0" applyBorder="0" applyAlignment="0" applyProtection="0"/>
    <xf numFmtId="0" fontId="37" fillId="16" borderId="7" applyNumberFormat="0" applyAlignment="0" applyProtection="0"/>
    <xf numFmtId="0" fontId="14" fillId="2" borderId="0" applyNumberFormat="0" applyBorder="0" applyAlignment="0" applyProtection="0"/>
    <xf numFmtId="0" fontId="35" fillId="3" borderId="0" applyNumberFormat="0" applyBorder="0" applyAlignment="0" applyProtection="0"/>
    <xf numFmtId="0" fontId="34" fillId="0" borderId="8" applyNumberFormat="0" applyFill="0" applyAlignment="0" applyProtection="0"/>
    <xf numFmtId="0" fontId="13" fillId="0" borderId="9" applyNumberFormat="0" applyFill="0" applyAlignment="0" applyProtection="0"/>
    <xf numFmtId="0" fontId="50" fillId="4" borderId="0" applyNumberFormat="0" applyBorder="0" applyAlignment="0" applyProtection="0"/>
    <xf numFmtId="0" fontId="14" fillId="4" borderId="0" applyNumberFormat="0" applyBorder="0" applyAlignment="0" applyProtection="0"/>
    <xf numFmtId="0" fontId="51" fillId="17" borderId="0" applyNumberFormat="0" applyBorder="0" applyAlignment="0" applyProtection="0"/>
    <xf numFmtId="0" fontId="14" fillId="18" borderId="0" applyNumberFormat="0" applyBorder="0" applyAlignment="0" applyProtection="0"/>
    <xf numFmtId="0" fontId="37" fillId="16" borderId="7" applyNumberFormat="0" applyAlignment="0" applyProtection="0"/>
    <xf numFmtId="0" fontId="35" fillId="19" borderId="0" applyNumberFormat="0" applyBorder="0" applyAlignment="0" applyProtection="0"/>
    <xf numFmtId="0" fontId="34" fillId="0" borderId="8" applyNumberFormat="0" applyFill="0" applyAlignment="0" applyProtection="0"/>
    <xf numFmtId="0" fontId="14" fillId="6" borderId="0" applyNumberFormat="0" applyBorder="0" applyAlignment="0" applyProtection="0"/>
    <xf numFmtId="0" fontId="14" fillId="13" borderId="0" applyNumberFormat="0" applyBorder="0" applyAlignment="0" applyProtection="0"/>
    <xf numFmtId="0" fontId="14" fillId="20" borderId="0" applyNumberFormat="0" applyBorder="0" applyAlignment="0" applyProtection="0"/>
    <xf numFmtId="0" fontId="39" fillId="5" borderId="2" applyNumberFormat="0" applyAlignment="0" applyProtection="0"/>
    <xf numFmtId="0" fontId="14" fillId="8" borderId="0" applyNumberFormat="0" applyBorder="0" applyAlignment="0" applyProtection="0"/>
    <xf numFmtId="0" fontId="14" fillId="12"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14" fillId="13" borderId="0" applyNumberFormat="0" applyBorder="0" applyAlignment="0" applyProtection="0"/>
    <xf numFmtId="0" fontId="40" fillId="5" borderId="1" applyNumberFormat="0" applyAlignment="0" applyProtection="0"/>
    <xf numFmtId="0" fontId="14" fillId="13" borderId="0" applyNumberFormat="0" applyBorder="0" applyAlignment="0" applyProtection="0"/>
    <xf numFmtId="0" fontId="35" fillId="22" borderId="0" applyNumberFormat="0" applyBorder="0" applyAlignment="0" applyProtection="0"/>
    <xf numFmtId="0" fontId="14" fillId="20"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14" fillId="4" borderId="0" applyNumberFormat="0" applyBorder="0" applyAlignment="0" applyProtection="0"/>
    <xf numFmtId="0" fontId="51" fillId="17" borderId="0" applyNumberFormat="0" applyBorder="0" applyAlignment="0" applyProtection="0"/>
    <xf numFmtId="0" fontId="14" fillId="10" borderId="0" applyNumberFormat="0" applyBorder="0" applyAlignment="0" applyProtection="0"/>
    <xf numFmtId="0" fontId="35" fillId="9" borderId="0" applyNumberFormat="0" applyBorder="0" applyAlignment="0" applyProtection="0"/>
    <xf numFmtId="0" fontId="0" fillId="0" borderId="0">
      <alignment/>
      <protection/>
    </xf>
    <xf numFmtId="0" fontId="14" fillId="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pplyNumberFormat="0" applyFill="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5" fillId="14" borderId="0" applyNumberFormat="0" applyBorder="0" applyAlignment="0" applyProtection="0"/>
    <xf numFmtId="0" fontId="14" fillId="4" borderId="0" applyNumberFormat="0" applyBorder="0" applyAlignment="0" applyProtection="0"/>
    <xf numFmtId="0" fontId="35" fillId="14" borderId="0" applyNumberFormat="0" applyBorder="0" applyAlignment="0" applyProtection="0"/>
    <xf numFmtId="0" fontId="14" fillId="13" borderId="0" applyNumberFormat="0" applyBorder="0" applyAlignment="0" applyProtection="0"/>
    <xf numFmtId="0" fontId="0" fillId="0" borderId="0">
      <alignment/>
      <protection/>
    </xf>
    <xf numFmtId="0" fontId="14" fillId="13" borderId="0" applyNumberFormat="0" applyBorder="0" applyAlignment="0" applyProtection="0"/>
    <xf numFmtId="0" fontId="0" fillId="0" borderId="0">
      <alignment/>
      <protection/>
    </xf>
    <xf numFmtId="0" fontId="14" fillId="13" borderId="0" applyNumberFormat="0" applyBorder="0" applyAlignment="0" applyProtection="0"/>
    <xf numFmtId="0" fontId="0" fillId="0" borderId="0">
      <alignment/>
      <protection/>
    </xf>
    <xf numFmtId="0" fontId="14" fillId="13" borderId="0" applyNumberFormat="0" applyBorder="0" applyAlignment="0" applyProtection="0"/>
    <xf numFmtId="0" fontId="0" fillId="0" borderId="0">
      <alignment/>
      <protection/>
    </xf>
    <xf numFmtId="0" fontId="14" fillId="13" borderId="0" applyNumberFormat="0" applyBorder="0" applyAlignment="0" applyProtection="0"/>
    <xf numFmtId="0" fontId="35" fillId="12" borderId="0" applyNumberFormat="0" applyBorder="0" applyAlignment="0" applyProtection="0"/>
    <xf numFmtId="0" fontId="56" fillId="0" borderId="0">
      <alignment vertical="center"/>
      <protection/>
    </xf>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35" fillId="7" borderId="0" applyNumberFormat="0" applyBorder="0" applyAlignment="0" applyProtection="0"/>
    <xf numFmtId="0" fontId="14" fillId="18" borderId="0" applyNumberFormat="0" applyBorder="0" applyAlignment="0" applyProtection="0"/>
    <xf numFmtId="0" fontId="35"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13"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0" borderId="0" applyNumberFormat="0" applyBorder="0" applyAlignment="0" applyProtection="0"/>
    <xf numFmtId="0" fontId="14" fillId="2" borderId="0" applyNumberFormat="0" applyBorder="0" applyAlignment="0" applyProtection="0"/>
    <xf numFmtId="0" fontId="35" fillId="15" borderId="0" applyNumberFormat="0" applyBorder="0" applyAlignment="0" applyProtection="0"/>
    <xf numFmtId="0" fontId="14" fillId="2" borderId="0" applyNumberFormat="0" applyBorder="0" applyAlignment="0" applyProtection="0"/>
    <xf numFmtId="0" fontId="14" fillId="10" borderId="0" applyNumberFormat="0" applyBorder="0" applyAlignment="0" applyProtection="0"/>
    <xf numFmtId="0" fontId="35"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37" fillId="16" borderId="7" applyNumberFormat="0" applyAlignment="0" applyProtection="0"/>
    <xf numFmtId="0" fontId="14" fillId="13" borderId="0" applyNumberFormat="0" applyBorder="0" applyAlignment="0" applyProtection="0"/>
    <xf numFmtId="0" fontId="14" fillId="13"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5" fillId="15"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35" fillId="22" borderId="0" applyNumberFormat="0" applyBorder="0" applyAlignment="0" applyProtection="0"/>
    <xf numFmtId="0" fontId="14" fillId="20" borderId="0" applyNumberFormat="0" applyBorder="0" applyAlignment="0" applyProtection="0"/>
    <xf numFmtId="0" fontId="35"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5" fillId="21" borderId="0" applyNumberFormat="0" applyBorder="0" applyAlignment="0" applyProtection="0"/>
    <xf numFmtId="0" fontId="14" fillId="10" borderId="0" applyNumberFormat="0" applyBorder="0" applyAlignment="0" applyProtection="0"/>
    <xf numFmtId="0" fontId="47" fillId="0" borderId="0" applyNumberFormat="0" applyFill="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2" borderId="0" applyNumberFormat="0" applyBorder="0" applyAlignment="0" applyProtection="0"/>
    <xf numFmtId="0" fontId="0" fillId="11" borderId="3" applyNumberFormat="0" applyFon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7" borderId="0" applyNumberFormat="0" applyBorder="0" applyAlignment="0" applyProtection="0"/>
    <xf numFmtId="0" fontId="35" fillId="7" borderId="0" applyNumberFormat="0" applyBorder="0" applyAlignment="0" applyProtection="0"/>
    <xf numFmtId="0" fontId="35" fillId="1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6" fillId="0" borderId="4" applyNumberFormat="0" applyFill="0" applyAlignment="0" applyProtection="0"/>
    <xf numFmtId="0" fontId="36"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8" borderId="0" applyNumberFormat="0" applyBorder="0" applyAlignment="0" applyProtection="0"/>
    <xf numFmtId="0" fontId="41" fillId="8"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38" fillId="2" borderId="1" applyNumberFormat="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0" fillId="0" borderId="0">
      <alignment/>
      <protection/>
    </xf>
    <xf numFmtId="0" fontId="35" fillId="1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48" fillId="0" borderId="0" applyNumberFormat="0" applyFill="0" applyBorder="0" applyAlignment="0" applyProtection="0"/>
    <xf numFmtId="0" fontId="0" fillId="0" borderId="0">
      <alignment/>
      <protection/>
    </xf>
    <xf numFmtId="0" fontId="56" fillId="0" borderId="0">
      <alignment/>
      <protection/>
    </xf>
    <xf numFmtId="0" fontId="14" fillId="0" borderId="0">
      <alignment vertical="center"/>
      <protection/>
    </xf>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13" fillId="0" borderId="9" applyNumberFormat="0" applyFill="0" applyAlignment="0" applyProtection="0"/>
    <xf numFmtId="0" fontId="13" fillId="0" borderId="9" applyNumberFormat="0" applyFill="0" applyAlignment="0" applyProtection="0"/>
    <xf numFmtId="0" fontId="13" fillId="0" borderId="9" applyNumberFormat="0" applyFill="0" applyAlignment="0" applyProtection="0"/>
    <xf numFmtId="0" fontId="37" fillId="16" borderId="7" applyNumberFormat="0" applyAlignment="0" applyProtection="0"/>
    <xf numFmtId="0" fontId="37" fillId="16" borderId="7"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4" fillId="0" borderId="8" applyNumberFormat="0" applyFill="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51" fillId="17" borderId="0" applyNumberFormat="0" applyBorder="0" applyAlignment="0" applyProtection="0"/>
    <xf numFmtId="0" fontId="38" fillId="2" borderId="1" applyNumberFormat="0" applyAlignment="0" applyProtection="0"/>
    <xf numFmtId="0" fontId="38" fillId="2" borderId="1" applyNumberFormat="0" applyAlignment="0" applyProtection="0"/>
    <xf numFmtId="0" fontId="38" fillId="2" borderId="1" applyNumberFormat="0" applyAlignment="0" applyProtection="0"/>
    <xf numFmtId="0" fontId="52" fillId="0" borderId="0">
      <alignment/>
      <protection/>
    </xf>
  </cellStyleXfs>
  <cellXfs count="273">
    <xf numFmtId="0" fontId="0" fillId="0" borderId="0" xfId="0" applyFont="1" applyAlignment="1">
      <alignment/>
    </xf>
    <xf numFmtId="0" fontId="0" fillId="0" borderId="0" xfId="0"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4" fillId="5" borderId="10" xfId="0" applyNumberFormat="1" applyFont="1" applyFill="1" applyBorder="1" applyAlignment="1" applyProtection="1">
      <alignment horizontal="center" vertical="center"/>
      <protection/>
    </xf>
    <xf numFmtId="0" fontId="3" fillId="5" borderId="10" xfId="0" applyNumberFormat="1" applyFont="1" applyFill="1" applyBorder="1" applyAlignment="1" applyProtection="1">
      <alignment vertical="center"/>
      <protection/>
    </xf>
    <xf numFmtId="3" fontId="3" fillId="17" borderId="10" xfId="0" applyNumberFormat="1" applyFont="1" applyFill="1" applyBorder="1" applyAlignment="1" applyProtection="1">
      <alignment horizontal="right" vertical="center"/>
      <protection/>
    </xf>
    <xf numFmtId="3" fontId="3" fillId="24" borderId="10" xfId="0" applyNumberFormat="1" applyFont="1" applyFill="1" applyBorder="1" applyAlignment="1" applyProtection="1">
      <alignment horizontal="right" vertical="center"/>
      <protection/>
    </xf>
    <xf numFmtId="3" fontId="3" fillId="20" borderId="10" xfId="0" applyNumberFormat="1" applyFont="1" applyFill="1" applyBorder="1" applyAlignment="1" applyProtection="1">
      <alignment horizontal="right" vertical="center"/>
      <protection/>
    </xf>
    <xf numFmtId="0" fontId="3" fillId="5" borderId="10" xfId="0" applyNumberFormat="1" applyFont="1" applyFill="1" applyBorder="1" applyAlignment="1" applyProtection="1">
      <alignment horizontal="right" vertical="center"/>
      <protection/>
    </xf>
    <xf numFmtId="0" fontId="0" fillId="0" borderId="0" xfId="0" applyFont="1" applyAlignment="1">
      <alignment vertical="center"/>
    </xf>
    <xf numFmtId="0" fontId="4" fillId="5" borderId="10" xfId="0" applyNumberFormat="1" applyFont="1" applyFill="1" applyBorder="1" applyAlignment="1" applyProtection="1">
      <alignment horizontal="center" vertical="center" wrapText="1"/>
      <protection/>
    </xf>
    <xf numFmtId="0" fontId="4" fillId="5" borderId="10" xfId="0" applyNumberFormat="1" applyFont="1" applyFill="1" applyBorder="1" applyAlignment="1" applyProtection="1">
      <alignment vertical="center"/>
      <protection/>
    </xf>
    <xf numFmtId="3" fontId="3" fillId="25" borderId="10" xfId="0" applyNumberFormat="1" applyFont="1" applyFill="1" applyBorder="1" applyAlignment="1" applyProtection="1">
      <alignment horizontal="right" vertical="center"/>
      <protection/>
    </xf>
    <xf numFmtId="0" fontId="3" fillId="5" borderId="10" xfId="0" applyNumberFormat="1" applyFont="1" applyFill="1" applyBorder="1" applyAlignment="1" applyProtection="1">
      <alignment horizontal="left" vertical="center"/>
      <protection/>
    </xf>
    <xf numFmtId="0" fontId="0" fillId="5" borderId="10" xfId="0" applyNumberFormat="1" applyFont="1" applyFill="1" applyBorder="1" applyAlignment="1" applyProtection="1">
      <alignment/>
      <protection/>
    </xf>
    <xf numFmtId="0" fontId="0" fillId="5" borderId="0" xfId="0" applyFill="1" applyAlignment="1">
      <alignment wrapText="1"/>
    </xf>
    <xf numFmtId="0" fontId="3" fillId="0" borderId="11" xfId="0" applyNumberFormat="1" applyFont="1" applyFill="1" applyBorder="1" applyAlignment="1" applyProtection="1">
      <alignment horizontal="right" vertical="center"/>
      <protection/>
    </xf>
    <xf numFmtId="0" fontId="4" fillId="5" borderId="12" xfId="0" applyNumberFormat="1" applyFont="1" applyFill="1" applyBorder="1" applyAlignment="1" applyProtection="1">
      <alignment horizontal="center" vertical="center" wrapText="1"/>
      <protection/>
    </xf>
    <xf numFmtId="0" fontId="4" fillId="5" borderId="13" xfId="0" applyNumberFormat="1" applyFont="1" applyFill="1" applyBorder="1" applyAlignment="1" applyProtection="1">
      <alignment horizontal="center" vertical="center" wrapText="1"/>
      <protection/>
    </xf>
    <xf numFmtId="0" fontId="5"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vertical="center"/>
    </xf>
    <xf numFmtId="0"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xf>
    <xf numFmtId="0" fontId="7" fillId="0" borderId="0" xfId="0" applyNumberFormat="1" applyFont="1" applyFill="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1" fillId="0" borderId="0" xfId="0" applyFont="1" applyFill="1" applyBorder="1" applyAlignment="1">
      <alignment/>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NumberFormat="1" applyFont="1" applyFill="1" applyBorder="1" applyAlignment="1">
      <alignment horizontal="right" wrapText="1"/>
    </xf>
    <xf numFmtId="0" fontId="1" fillId="0" borderId="0" xfId="0" applyFont="1" applyFill="1" applyBorder="1" applyAlignment="1">
      <alignment horizontal="right"/>
    </xf>
    <xf numFmtId="0" fontId="1" fillId="0" borderId="0" xfId="0" applyFont="1" applyFill="1" applyBorder="1" applyAlignment="1">
      <alignment horizontal="right"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10" xfId="0" applyFont="1" applyFill="1" applyBorder="1" applyAlignment="1">
      <alignment horizontal="right" vertical="center"/>
    </xf>
    <xf numFmtId="0" fontId="6" fillId="0" borderId="14" xfId="0" applyFont="1" applyFill="1" applyBorder="1" applyAlignment="1">
      <alignment horizontal="center"/>
    </xf>
    <xf numFmtId="0" fontId="9" fillId="0" borderId="10" xfId="0"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right" vertical="center" wrapText="1"/>
    </xf>
    <xf numFmtId="0" fontId="1" fillId="0" borderId="10" xfId="0" applyNumberFormat="1" applyFont="1" applyFill="1" applyBorder="1" applyAlignment="1">
      <alignment horizontal="right" vertical="center"/>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top" wrapText="1"/>
    </xf>
    <xf numFmtId="0" fontId="57" fillId="0" borderId="10" xfId="0" applyFont="1" applyFill="1" applyBorder="1" applyAlignment="1">
      <alignment horizontal="right" vertical="center"/>
    </xf>
    <xf numFmtId="0" fontId="57" fillId="0" borderId="10" xfId="0" applyNumberFormat="1" applyFont="1" applyFill="1" applyBorder="1" applyAlignment="1">
      <alignment horizontal="right" vertical="center"/>
    </xf>
    <xf numFmtId="0" fontId="57" fillId="0" borderId="10" xfId="0" applyNumberFormat="1" applyFont="1" applyFill="1" applyBorder="1" applyAlignment="1">
      <alignment horizontal="left" vertical="center"/>
    </xf>
    <xf numFmtId="177" fontId="1"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57"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left" vertical="center" wrapText="1"/>
    </xf>
    <xf numFmtId="0" fontId="1" fillId="0" borderId="10" xfId="0" applyFont="1" applyFill="1" applyBorder="1" applyAlignment="1">
      <alignment horizontal="left" vertical="center"/>
    </xf>
    <xf numFmtId="0" fontId="8" fillId="0" borderId="15" xfId="0" applyFont="1" applyFill="1" applyBorder="1" applyAlignment="1">
      <alignment horizontal="right" vertical="center"/>
    </xf>
    <xf numFmtId="0" fontId="8" fillId="0" borderId="16" xfId="0" applyFont="1" applyFill="1" applyBorder="1" applyAlignment="1">
      <alignment horizontal="center" vertical="center"/>
    </xf>
    <xf numFmtId="0" fontId="5" fillId="0" borderId="14" xfId="0" applyFont="1" applyFill="1" applyBorder="1" applyAlignment="1">
      <alignment wrapText="1"/>
    </xf>
    <xf numFmtId="0" fontId="5" fillId="0" borderId="14" xfId="0" applyFont="1" applyFill="1" applyBorder="1" applyAlignment="1">
      <alignment horizontal="center"/>
    </xf>
    <xf numFmtId="0" fontId="5" fillId="0" borderId="0" xfId="0" applyFont="1" applyFill="1" applyBorder="1" applyAlignment="1">
      <alignment horizontal="center" vertical="center"/>
    </xf>
    <xf numFmtId="0" fontId="6" fillId="0" borderId="15" xfId="0" applyFont="1" applyFill="1" applyBorder="1" applyAlignment="1">
      <alignment horizontal="center"/>
    </xf>
    <xf numFmtId="0" fontId="6" fillId="0" borderId="16" xfId="0" applyFont="1" applyFill="1" applyBorder="1" applyAlignment="1">
      <alignment horizontal="center"/>
    </xf>
    <xf numFmtId="0" fontId="6" fillId="0" borderId="14" xfId="0" applyFont="1" applyFill="1" applyBorder="1" applyAlignment="1">
      <alignment wrapText="1"/>
    </xf>
    <xf numFmtId="0" fontId="6"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center" vertical="center"/>
    </xf>
    <xf numFmtId="0" fontId="6" fillId="0" borderId="0" xfId="0" applyFont="1" applyFill="1" applyBorder="1" applyAlignment="1">
      <alignment horizontal="center"/>
    </xf>
    <xf numFmtId="0" fontId="1" fillId="0" borderId="14"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xf>
    <xf numFmtId="0" fontId="1" fillId="0" borderId="14" xfId="0" applyFont="1" applyFill="1" applyBorder="1" applyAlignment="1">
      <alignment horizontal="left" vertical="center"/>
    </xf>
    <xf numFmtId="0" fontId="57" fillId="0" borderId="10" xfId="0" applyFont="1" applyFill="1" applyBorder="1" applyAlignment="1">
      <alignment horizontal="left" vertical="center"/>
    </xf>
    <xf numFmtId="0" fontId="7" fillId="0" borderId="14" xfId="0" applyNumberFormat="1" applyFont="1" applyFill="1" applyBorder="1" applyAlignment="1">
      <alignment horizontal="left" vertical="center" wrapText="1"/>
    </xf>
    <xf numFmtId="0" fontId="7" fillId="0" borderId="14" xfId="0" applyFont="1" applyFill="1" applyBorder="1" applyAlignment="1">
      <alignment horizontal="left" vertical="center"/>
    </xf>
    <xf numFmtId="0" fontId="9" fillId="0" borderId="0" xfId="0" applyFont="1" applyFill="1" applyBorder="1" applyAlignment="1">
      <alignment horizontal="center" vertical="center"/>
    </xf>
    <xf numFmtId="0" fontId="0" fillId="0" borderId="0" xfId="0" applyFont="1" applyFill="1" applyBorder="1" applyAlignment="1">
      <alignment horizontal="center"/>
    </xf>
    <xf numFmtId="49" fontId="57" fillId="0" borderId="10" xfId="0" applyNumberFormat="1" applyFont="1" applyFill="1" applyBorder="1" applyAlignment="1">
      <alignment horizontal="right" vertical="center" wrapText="1"/>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vertical="center" wrapText="1"/>
    </xf>
    <xf numFmtId="0" fontId="7" fillId="0" borderId="0" xfId="0" applyNumberFormat="1" applyFont="1" applyFill="1" applyBorder="1" applyAlignment="1">
      <alignment horizontal="right" vertical="center" wrapText="1"/>
    </xf>
    <xf numFmtId="0" fontId="7"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right" vertical="center" wrapText="1"/>
    </xf>
    <xf numFmtId="0" fontId="7"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right"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49" fontId="57" fillId="0" borderId="17" xfId="0" applyNumberFormat="1" applyFont="1" applyFill="1" applyBorder="1" applyAlignment="1">
      <alignment horizontal="left" vertical="center" wrapText="1"/>
    </xf>
    <xf numFmtId="49" fontId="57" fillId="0" borderId="18" xfId="0" applyNumberFormat="1" applyFont="1" applyFill="1" applyBorder="1" applyAlignment="1">
      <alignment horizontal="left" vertical="center" wrapText="1"/>
    </xf>
    <xf numFmtId="0" fontId="1" fillId="0" borderId="17" xfId="0" applyFont="1" applyFill="1" applyBorder="1" applyAlignment="1">
      <alignment horizontal="left" vertical="center"/>
    </xf>
    <xf numFmtId="49" fontId="57"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wrapText="1"/>
    </xf>
    <xf numFmtId="0" fontId="0" fillId="0" borderId="0" xfId="0" applyFont="1" applyFill="1" applyBorder="1" applyAlignment="1">
      <alignment/>
    </xf>
    <xf numFmtId="0" fontId="1" fillId="0" borderId="0" xfId="0" applyNumberFormat="1" applyFont="1" applyFill="1" applyBorder="1" applyAlignment="1">
      <alignment horizontal="left" vertical="center" wrapText="1"/>
    </xf>
    <xf numFmtId="177" fontId="1" fillId="0" borderId="0" xfId="0" applyNumberFormat="1" applyFont="1" applyFill="1" applyBorder="1" applyAlignment="1">
      <alignment horizontal="left" vertical="center" wrapText="1"/>
    </xf>
    <xf numFmtId="0" fontId="4" fillId="0" borderId="0" xfId="0" applyNumberFormat="1" applyFont="1" applyFill="1" applyBorder="1" applyAlignment="1">
      <alignment horizontal="center" vertical="center"/>
    </xf>
    <xf numFmtId="177" fontId="7" fillId="0" borderId="0" xfId="0" applyNumberFormat="1" applyFont="1" applyFill="1" applyBorder="1" applyAlignment="1">
      <alignment horizontal="left" vertical="center" wrapText="1"/>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wrapText="1"/>
    </xf>
    <xf numFmtId="0" fontId="1" fillId="0" borderId="0" xfId="0" applyFont="1" applyFill="1" applyBorder="1" applyAlignment="1">
      <alignment wrapText="1"/>
    </xf>
    <xf numFmtId="0" fontId="57" fillId="0" borderId="0" xfId="0" applyNumberFormat="1" applyFont="1" applyFill="1" applyBorder="1" applyAlignment="1">
      <alignment horizontal="center" vertical="center" wrapText="1"/>
    </xf>
    <xf numFmtId="0" fontId="1" fillId="0" borderId="0" xfId="0" applyFont="1" applyFill="1" applyBorder="1" applyAlignment="1">
      <alignment horizontal="right" vertical="center"/>
    </xf>
    <xf numFmtId="0" fontId="1" fillId="0" borderId="0" xfId="0" applyFont="1" applyFill="1" applyBorder="1" applyAlignment="1">
      <alignment vertical="center" wrapText="1"/>
    </xf>
    <xf numFmtId="49" fontId="58" fillId="0" borderId="0" xfId="0" applyNumberFormat="1" applyFont="1" applyFill="1" applyBorder="1" applyAlignment="1">
      <alignment horizontal="left" vertical="center" wrapText="1"/>
    </xf>
    <xf numFmtId="0" fontId="57" fillId="0" borderId="0" xfId="0" applyFont="1" applyFill="1" applyBorder="1" applyAlignment="1">
      <alignment vertical="top" wrapText="1"/>
    </xf>
    <xf numFmtId="0" fontId="1" fillId="0" borderId="0" xfId="0" applyNumberFormat="1" applyFont="1" applyFill="1" applyBorder="1" applyAlignment="1">
      <alignment horizontal="right" wrapText="1"/>
    </xf>
    <xf numFmtId="0" fontId="1" fillId="0" borderId="0" xfId="0" applyFont="1" applyFill="1" applyBorder="1" applyAlignment="1">
      <alignment horizontal="right"/>
    </xf>
    <xf numFmtId="0" fontId="1" fillId="0" borderId="0" xfId="0" applyFont="1" applyFill="1" applyBorder="1" applyAlignment="1">
      <alignment horizontal="left" vertical="center"/>
    </xf>
    <xf numFmtId="0" fontId="57" fillId="0" borderId="0" xfId="0" applyFont="1" applyFill="1" applyBorder="1" applyAlignment="1">
      <alignment horizontal="left" vertical="center" wrapText="1"/>
    </xf>
    <xf numFmtId="49"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left" vertical="center" wrapText="1"/>
    </xf>
    <xf numFmtId="0" fontId="10"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0" fillId="0" borderId="0" xfId="0" applyNumberFormat="1" applyFont="1" applyFill="1" applyBorder="1" applyAlignment="1">
      <alignment horizontal="right" vertical="center"/>
    </xf>
    <xf numFmtId="0" fontId="10" fillId="0" borderId="0" xfId="0" applyNumberFormat="1" applyFont="1" applyFill="1" applyBorder="1" applyAlignment="1">
      <alignment horizontal="center" vertical="center" wrapText="1"/>
    </xf>
    <xf numFmtId="0" fontId="1" fillId="0" borderId="19" xfId="0" applyFont="1" applyFill="1" applyBorder="1" applyAlignment="1">
      <alignment horizontal="center"/>
    </xf>
    <xf numFmtId="0" fontId="0" fillId="0" borderId="0" xfId="0" applyFont="1" applyFill="1" applyBorder="1" applyAlignment="1">
      <alignment horizontal="right"/>
    </xf>
    <xf numFmtId="0" fontId="11" fillId="0" borderId="11"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5" borderId="10" xfId="0" applyFill="1" applyBorder="1" applyAlignment="1">
      <alignment horizontal="left" vertical="center"/>
    </xf>
    <xf numFmtId="1" fontId="1" fillId="5" borderId="10" xfId="0" applyNumberFormat="1" applyFont="1" applyFill="1" applyBorder="1" applyAlignment="1" applyProtection="1">
      <alignment horizontal="left" vertical="center" wrapText="1"/>
      <protection locked="0"/>
    </xf>
    <xf numFmtId="0" fontId="0" fillId="5" borderId="10" xfId="0" applyFill="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12" fillId="0" borderId="0" xfId="0" applyFont="1" applyAlignment="1">
      <alignment vertical="center"/>
    </xf>
    <xf numFmtId="0" fontId="59" fillId="0" borderId="0" xfId="0" applyFont="1" applyFill="1" applyBorder="1" applyAlignment="1">
      <alignment vertical="center"/>
    </xf>
    <xf numFmtId="0" fontId="56" fillId="0" borderId="0" xfId="0" applyFont="1" applyFill="1" applyBorder="1" applyAlignment="1">
      <alignment vertical="center"/>
    </xf>
    <xf numFmtId="178" fontId="56" fillId="0" borderId="0" xfId="0" applyNumberFormat="1" applyFont="1" applyFill="1" applyBorder="1" applyAlignment="1">
      <alignment vertical="center"/>
    </xf>
    <xf numFmtId="0" fontId="60" fillId="0" borderId="0" xfId="0" applyFont="1" applyAlignment="1">
      <alignment vertical="center"/>
    </xf>
    <xf numFmtId="178" fontId="0" fillId="0" borderId="0" xfId="0" applyNumberFormat="1" applyAlignment="1">
      <alignment vertical="center"/>
    </xf>
    <xf numFmtId="0" fontId="0" fillId="0" borderId="0" xfId="0" applyAlignment="1">
      <alignment vertical="center"/>
    </xf>
    <xf numFmtId="0" fontId="61" fillId="0" borderId="0" xfId="0" applyFont="1" applyAlignment="1">
      <alignment horizontal="center" vertical="center"/>
    </xf>
    <xf numFmtId="178" fontId="0" fillId="0" borderId="0" xfId="0" applyNumberFormat="1" applyAlignment="1">
      <alignment horizontal="right" vertical="center" wrapText="1"/>
    </xf>
    <xf numFmtId="178" fontId="0" fillId="0" borderId="0" xfId="0" applyNumberFormat="1" applyAlignment="1">
      <alignment horizontal="right" vertical="center"/>
    </xf>
    <xf numFmtId="0" fontId="62" fillId="0" borderId="10" xfId="0" applyFont="1" applyBorder="1" applyAlignment="1">
      <alignment horizontal="center" vertical="center"/>
    </xf>
    <xf numFmtId="178" fontId="62" fillId="0" borderId="10" xfId="0" applyNumberFormat="1" applyFont="1" applyBorder="1" applyAlignment="1">
      <alignment horizontal="center" vertical="center"/>
    </xf>
    <xf numFmtId="0" fontId="59" fillId="0" borderId="10" xfId="0" applyFont="1" applyBorder="1" applyAlignment="1">
      <alignment vertical="center"/>
    </xf>
    <xf numFmtId="10" fontId="59" fillId="0" borderId="10" xfId="0" applyNumberFormat="1" applyFont="1" applyBorder="1" applyAlignment="1">
      <alignment vertical="center"/>
    </xf>
    <xf numFmtId="0" fontId="59" fillId="0" borderId="10" xfId="0" applyFont="1" applyBorder="1" applyAlignment="1">
      <alignment horizontal="center" vertical="center"/>
    </xf>
    <xf numFmtId="0" fontId="63" fillId="0" borderId="10" xfId="0" applyFont="1" applyFill="1" applyBorder="1" applyAlignment="1">
      <alignment vertical="center"/>
    </xf>
    <xf numFmtId="178" fontId="0" fillId="0" borderId="10" xfId="0" applyNumberFormat="1" applyBorder="1" applyAlignment="1">
      <alignment horizontal="center" vertical="center"/>
    </xf>
    <xf numFmtId="10" fontId="0" fillId="0" borderId="10" xfId="0" applyNumberFormat="1" applyBorder="1" applyAlignment="1">
      <alignment vertical="center"/>
    </xf>
    <xf numFmtId="10" fontId="0" fillId="0" borderId="20" xfId="0" applyNumberFormat="1" applyBorder="1" applyAlignment="1">
      <alignment vertical="center"/>
    </xf>
    <xf numFmtId="0" fontId="0" fillId="0" borderId="0" xfId="0" applyAlignment="1">
      <alignment wrapText="1"/>
    </xf>
    <xf numFmtId="0" fontId="19" fillId="0" borderId="0" xfId="0" applyFont="1" applyAlignment="1">
      <alignment horizontal="left"/>
    </xf>
    <xf numFmtId="0" fontId="19" fillId="0" borderId="0" xfId="0" applyFont="1" applyAlignment="1">
      <alignment horizontal="left" wrapText="1"/>
    </xf>
    <xf numFmtId="0" fontId="2" fillId="0" borderId="0" xfId="0" applyNumberFormat="1" applyFont="1" applyFill="1" applyAlignment="1" applyProtection="1">
      <alignment horizontal="center" vertical="center" wrapText="1"/>
      <protection/>
    </xf>
    <xf numFmtId="0" fontId="3" fillId="0" borderId="0" xfId="0" applyFont="1" applyAlignment="1">
      <alignment horizontal="right" vertical="center"/>
    </xf>
    <xf numFmtId="0" fontId="3" fillId="0" borderId="0" xfId="0" applyFont="1" applyAlignment="1">
      <alignment horizontal="right" vertical="center" wrapText="1"/>
    </xf>
    <xf numFmtId="0" fontId="4" fillId="0" borderId="1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center"/>
      <protection/>
    </xf>
    <xf numFmtId="3" fontId="3" fillId="0" borderId="1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0" fillId="0" borderId="0" xfId="0" applyFill="1" applyAlignment="1">
      <alignment/>
    </xf>
    <xf numFmtId="0" fontId="64" fillId="0" borderId="0" xfId="0" applyFont="1" applyFill="1" applyAlignment="1">
      <alignment/>
    </xf>
    <xf numFmtId="0" fontId="64" fillId="0" borderId="0" xfId="0" applyFont="1" applyFill="1" applyAlignment="1">
      <alignment wrapText="1"/>
    </xf>
    <xf numFmtId="0" fontId="65" fillId="0" borderId="0" xfId="0" applyFont="1" applyFill="1" applyAlignment="1">
      <alignment/>
    </xf>
    <xf numFmtId="0" fontId="3" fillId="0" borderId="0" xfId="0" applyFont="1" applyFill="1" applyAlignment="1">
      <alignment/>
    </xf>
    <xf numFmtId="0" fontId="66" fillId="0" borderId="0" xfId="0" applyFont="1" applyFill="1" applyAlignment="1">
      <alignment horizontal="left"/>
    </xf>
    <xf numFmtId="0" fontId="66" fillId="0" borderId="0" xfId="0" applyFont="1" applyFill="1" applyAlignment="1">
      <alignment horizontal="left" wrapText="1"/>
    </xf>
    <xf numFmtId="0" fontId="67" fillId="0" borderId="0" xfId="0" applyFont="1" applyFill="1" applyAlignment="1">
      <alignment horizontal="left"/>
    </xf>
    <xf numFmtId="0" fontId="24" fillId="0" borderId="0" xfId="0" applyFont="1" applyFill="1" applyAlignment="1">
      <alignment horizontal="left"/>
    </xf>
    <xf numFmtId="0" fontId="68" fillId="0" borderId="0" xfId="0" applyNumberFormat="1" applyFont="1" applyFill="1" applyAlignment="1" applyProtection="1">
      <alignment horizontal="center" vertical="center"/>
      <protection/>
    </xf>
    <xf numFmtId="0" fontId="68" fillId="0" borderId="0" xfId="0" applyNumberFormat="1" applyFont="1" applyFill="1" applyAlignment="1" applyProtection="1">
      <alignment horizontal="center" vertical="center" wrapText="1"/>
      <protection/>
    </xf>
    <xf numFmtId="0" fontId="69" fillId="0" borderId="0" xfId="0" applyNumberFormat="1" applyFont="1" applyFill="1" applyAlignment="1" applyProtection="1">
      <alignment horizontal="center"/>
      <protection/>
    </xf>
    <xf numFmtId="0" fontId="4" fillId="0" borderId="0" xfId="0" applyNumberFormat="1" applyFont="1" applyFill="1" applyAlignment="1" applyProtection="1">
      <alignment horizontal="center"/>
      <protection/>
    </xf>
    <xf numFmtId="0" fontId="65" fillId="0" borderId="0" xfId="0" applyNumberFormat="1" applyFont="1" applyFill="1" applyAlignment="1" applyProtection="1">
      <alignment horizontal="right" vertical="center"/>
      <protection/>
    </xf>
    <xf numFmtId="0" fontId="65" fillId="0" borderId="0" xfId="0" applyNumberFormat="1" applyFont="1" applyFill="1" applyAlignment="1" applyProtection="1">
      <alignment horizontal="right" vertical="center" wrapText="1"/>
      <protection/>
    </xf>
    <xf numFmtId="0" fontId="65" fillId="0" borderId="0" xfId="0" applyNumberFormat="1" applyFont="1" applyFill="1" applyAlignment="1" applyProtection="1">
      <alignment horizontal="right"/>
      <protection/>
    </xf>
    <xf numFmtId="0" fontId="3" fillId="0" borderId="0" xfId="0" applyNumberFormat="1" applyFont="1" applyFill="1" applyAlignment="1" applyProtection="1">
      <alignment horizontal="right"/>
      <protection/>
    </xf>
    <xf numFmtId="0" fontId="69" fillId="0" borderId="10" xfId="0" applyFont="1" applyFill="1" applyBorder="1" applyAlignment="1">
      <alignment horizontal="center" wrapText="1"/>
    </xf>
    <xf numFmtId="0" fontId="4" fillId="0" borderId="10" xfId="0" applyFont="1" applyFill="1" applyBorder="1" applyAlignment="1">
      <alignment horizontal="center" wrapText="1"/>
    </xf>
    <xf numFmtId="0" fontId="69" fillId="0" borderId="10" xfId="0" applyFont="1" applyFill="1" applyBorder="1" applyAlignment="1">
      <alignment horizontal="center" vertical="center" wrapText="1"/>
    </xf>
    <xf numFmtId="0" fontId="65" fillId="0" borderId="10" xfId="0" applyNumberFormat="1" applyFont="1" applyFill="1" applyBorder="1" applyAlignment="1" applyProtection="1">
      <alignment horizontal="left" vertical="center"/>
      <protection/>
    </xf>
    <xf numFmtId="0" fontId="69" fillId="0" borderId="10" xfId="0" applyNumberFormat="1" applyFont="1" applyFill="1" applyBorder="1" applyAlignment="1" applyProtection="1">
      <alignment horizontal="center" vertical="center" wrapText="1"/>
      <protection/>
    </xf>
    <xf numFmtId="3" fontId="70" fillId="0" borderId="10" xfId="0" applyNumberFormat="1" applyFont="1" applyFill="1" applyBorder="1" applyAlignment="1" applyProtection="1">
      <alignment horizontal="right"/>
      <protection/>
    </xf>
    <xf numFmtId="10" fontId="71" fillId="0" borderId="10" xfId="0" applyNumberFormat="1" applyFont="1" applyFill="1" applyBorder="1" applyAlignment="1" applyProtection="1">
      <alignment horizontal="right"/>
      <protection/>
    </xf>
    <xf numFmtId="0" fontId="70" fillId="0" borderId="10" xfId="0" applyFont="1" applyFill="1" applyBorder="1" applyAlignment="1">
      <alignment wrapText="1"/>
    </xf>
    <xf numFmtId="0" fontId="69" fillId="0" borderId="10" xfId="0" applyNumberFormat="1" applyFont="1" applyFill="1" applyBorder="1" applyAlignment="1" applyProtection="1">
      <alignment horizontal="left" vertical="center" wrapText="1"/>
      <protection/>
    </xf>
    <xf numFmtId="0" fontId="65" fillId="0" borderId="10" xfId="0" applyNumberFormat="1" applyFont="1" applyFill="1" applyBorder="1" applyAlignment="1" applyProtection="1">
      <alignment horizontal="left" vertical="center" wrapText="1"/>
      <protection/>
    </xf>
    <xf numFmtId="0" fontId="70" fillId="0" borderId="10" xfId="0" applyFont="1" applyFill="1" applyBorder="1" applyAlignment="1">
      <alignment/>
    </xf>
    <xf numFmtId="0" fontId="71" fillId="0" borderId="10" xfId="0" applyFont="1" applyFill="1" applyBorder="1" applyAlignment="1">
      <alignment/>
    </xf>
    <xf numFmtId="0" fontId="69" fillId="0" borderId="10" xfId="0" applyNumberFormat="1" applyFont="1" applyFill="1" applyBorder="1" applyAlignment="1" applyProtection="1">
      <alignment vertical="center" wrapText="1"/>
      <protection/>
    </xf>
    <xf numFmtId="0" fontId="65" fillId="0" borderId="10" xfId="0" applyNumberFormat="1" applyFont="1" applyFill="1" applyBorder="1" applyAlignment="1" applyProtection="1">
      <alignment vertical="center" wrapText="1"/>
      <protection/>
    </xf>
    <xf numFmtId="0" fontId="26" fillId="0" borderId="0" xfId="0" applyFont="1" applyFill="1" applyAlignment="1">
      <alignment/>
    </xf>
    <xf numFmtId="0" fontId="0" fillId="0" borderId="0" xfId="0" applyFill="1" applyAlignment="1">
      <alignment wrapText="1"/>
    </xf>
    <xf numFmtId="0" fontId="0" fillId="0" borderId="0" xfId="0" applyFill="1" applyAlignment="1">
      <alignment vertical="center"/>
    </xf>
    <xf numFmtId="10" fontId="0" fillId="0" borderId="0" xfId="0" applyNumberFormat="1" applyFill="1" applyAlignment="1">
      <alignment vertical="center"/>
    </xf>
    <xf numFmtId="179" fontId="0" fillId="0" borderId="0" xfId="0" applyNumberFormat="1" applyFill="1" applyAlignment="1">
      <alignment vertical="center"/>
    </xf>
    <xf numFmtId="0" fontId="0" fillId="0" borderId="0" xfId="0" applyFill="1" applyAlignment="1">
      <alignment horizontal="center" vertical="center"/>
    </xf>
    <xf numFmtId="0" fontId="19" fillId="0" borderId="0" xfId="0" applyFont="1" applyFill="1" applyAlignment="1">
      <alignment wrapText="1"/>
    </xf>
    <xf numFmtId="0" fontId="27" fillId="0" borderId="0" xfId="0" applyFont="1" applyFill="1" applyAlignment="1">
      <alignment horizontal="center"/>
    </xf>
    <xf numFmtId="0" fontId="27" fillId="0" borderId="0" xfId="0" applyFont="1" applyFill="1" applyAlignment="1">
      <alignment horizontal="center" vertical="center"/>
    </xf>
    <xf numFmtId="179" fontId="27" fillId="0" borderId="0" xfId="0" applyNumberFormat="1" applyFont="1" applyFill="1" applyAlignment="1">
      <alignment horizontal="center" vertical="center"/>
    </xf>
    <xf numFmtId="10" fontId="27" fillId="0" borderId="0" xfId="0" applyNumberFormat="1" applyFont="1" applyFill="1" applyAlignment="1">
      <alignment horizontal="center" vertical="center"/>
    </xf>
    <xf numFmtId="10" fontId="28" fillId="0" borderId="0" xfId="0" applyNumberFormat="1" applyFont="1" applyFill="1" applyAlignment="1">
      <alignment horizontal="right" vertical="center"/>
    </xf>
    <xf numFmtId="0" fontId="17" fillId="0" borderId="10" xfId="0" applyFont="1" applyFill="1" applyBorder="1" applyAlignment="1">
      <alignment horizontal="center" vertical="center" wrapText="1"/>
    </xf>
    <xf numFmtId="179" fontId="17" fillId="0" borderId="10" xfId="0" applyNumberFormat="1" applyFont="1" applyFill="1" applyBorder="1" applyAlignment="1">
      <alignment horizontal="center" vertical="center" wrapText="1"/>
    </xf>
    <xf numFmtId="10" fontId="29" fillId="0" borderId="10" xfId="0" applyNumberFormat="1" applyFont="1" applyFill="1" applyBorder="1" applyAlignment="1">
      <alignment horizontal="center" vertical="center" wrapText="1"/>
    </xf>
    <xf numFmtId="0" fontId="30" fillId="0" borderId="10" xfId="0" applyFont="1" applyFill="1" applyBorder="1" applyAlignment="1">
      <alignment wrapText="1"/>
    </xf>
    <xf numFmtId="179" fontId="31" fillId="0" borderId="10" xfId="0" applyNumberFormat="1" applyFont="1" applyFill="1" applyBorder="1" applyAlignment="1">
      <alignment horizontal="right" vertical="center"/>
    </xf>
    <xf numFmtId="10" fontId="31" fillId="0" borderId="10" xfId="0" applyNumberFormat="1" applyFont="1" applyFill="1" applyBorder="1" applyAlignment="1">
      <alignment horizontal="right" vertical="center"/>
    </xf>
    <xf numFmtId="179" fontId="3" fillId="0" borderId="10" xfId="213" applyNumberFormat="1" applyFont="1" applyFill="1" applyBorder="1" applyAlignment="1" applyProtection="1">
      <alignment horizontal="right" vertical="center"/>
      <protection/>
    </xf>
    <xf numFmtId="0" fontId="31" fillId="0" borderId="10" xfId="0" applyFont="1" applyFill="1" applyBorder="1" applyAlignment="1">
      <alignment wrapText="1"/>
    </xf>
    <xf numFmtId="0" fontId="32" fillId="0" borderId="10" xfId="0" applyFont="1" applyFill="1" applyBorder="1" applyAlignment="1">
      <alignment horizontal="left" wrapText="1"/>
    </xf>
    <xf numFmtId="0" fontId="31" fillId="0" borderId="10" xfId="0" applyFont="1" applyFill="1" applyBorder="1" applyAlignment="1">
      <alignment vertical="center" wrapText="1"/>
    </xf>
    <xf numFmtId="0" fontId="32" fillId="0" borderId="10" xfId="0" applyFont="1" applyFill="1" applyBorder="1" applyAlignment="1">
      <alignment vertical="center" wrapText="1"/>
    </xf>
    <xf numFmtId="0" fontId="72" fillId="0" borderId="10" xfId="0" applyFont="1" applyFill="1" applyBorder="1" applyAlignment="1">
      <alignment vertical="center" wrapText="1"/>
    </xf>
    <xf numFmtId="0" fontId="31" fillId="0" borderId="10" xfId="0" applyFont="1" applyFill="1" applyBorder="1" applyAlignment="1">
      <alignment horizontal="center" wrapText="1"/>
    </xf>
    <xf numFmtId="0" fontId="30" fillId="0" borderId="10" xfId="0" applyFont="1" applyFill="1" applyBorder="1" applyAlignment="1">
      <alignment horizontal="left" wrapText="1"/>
    </xf>
    <xf numFmtId="0" fontId="33" fillId="0" borderId="10" xfId="0" applyFont="1" applyFill="1" applyBorder="1" applyAlignment="1">
      <alignment wrapText="1"/>
    </xf>
    <xf numFmtId="0" fontId="17" fillId="0" borderId="10" xfId="0" applyFont="1" applyFill="1" applyBorder="1" applyAlignment="1">
      <alignment horizontal="center" wrapText="1"/>
    </xf>
    <xf numFmtId="179" fontId="31" fillId="0" borderId="21" xfId="0" applyNumberFormat="1" applyFont="1" applyFill="1" applyBorder="1" applyAlignment="1">
      <alignment horizontal="right" vertical="center"/>
    </xf>
    <xf numFmtId="10" fontId="28" fillId="0" borderId="0" xfId="0" applyNumberFormat="1" applyFont="1" applyFill="1" applyAlignment="1">
      <alignment horizontal="center" vertical="center"/>
    </xf>
    <xf numFmtId="0" fontId="0" fillId="0" borderId="10" xfId="0" applyFill="1" applyBorder="1" applyAlignment="1">
      <alignment horizontal="left" vertical="center"/>
    </xf>
    <xf numFmtId="0" fontId="26" fillId="0" borderId="10" xfId="0" applyFont="1" applyFill="1" applyBorder="1" applyAlignment="1">
      <alignment horizontal="left" vertical="center"/>
    </xf>
    <xf numFmtId="0" fontId="28" fillId="0" borderId="10" xfId="0" applyFont="1" applyFill="1" applyBorder="1" applyAlignment="1">
      <alignment horizontal="left" vertical="center" wrapText="1"/>
    </xf>
    <xf numFmtId="0" fontId="0" fillId="26" borderId="0" xfId="0" applyFill="1" applyAlignment="1">
      <alignment/>
    </xf>
    <xf numFmtId="10" fontId="0" fillId="0" borderId="0" xfId="0" applyNumberFormat="1" applyAlignment="1">
      <alignment/>
    </xf>
    <xf numFmtId="10" fontId="0" fillId="0" borderId="0" xfId="0" applyNumberFormat="1" applyAlignment="1">
      <alignment wrapText="1"/>
    </xf>
    <xf numFmtId="0" fontId="19" fillId="0" borderId="0" xfId="0" applyFont="1" applyAlignment="1">
      <alignment/>
    </xf>
    <xf numFmtId="0" fontId="27" fillId="27" borderId="0" xfId="0" applyFont="1" applyFill="1" applyAlignment="1">
      <alignment horizontal="center"/>
    </xf>
    <xf numFmtId="0" fontId="27" fillId="26" borderId="0" xfId="0" applyFont="1" applyFill="1" applyAlignment="1">
      <alignment horizontal="center"/>
    </xf>
    <xf numFmtId="10" fontId="27" fillId="27" borderId="0" xfId="0" applyNumberFormat="1" applyFont="1" applyFill="1" applyAlignment="1">
      <alignment horizontal="center"/>
    </xf>
    <xf numFmtId="0" fontId="28" fillId="0" borderId="0" xfId="0" applyFont="1" applyAlignment="1">
      <alignment horizontal="right"/>
    </xf>
    <xf numFmtId="0" fontId="17" fillId="27" borderId="10" xfId="0" applyFont="1" applyFill="1" applyBorder="1" applyAlignment="1">
      <alignment horizontal="center" vertical="center" wrapText="1"/>
    </xf>
    <xf numFmtId="0" fontId="17" fillId="26" borderId="10" xfId="0" applyFont="1" applyFill="1" applyBorder="1" applyAlignment="1">
      <alignment horizontal="center" vertical="center" wrapText="1"/>
    </xf>
    <xf numFmtId="10" fontId="29" fillId="27" borderId="10" xfId="0" applyNumberFormat="1" applyFont="1" applyFill="1" applyBorder="1" applyAlignment="1">
      <alignment horizontal="center" vertical="center" wrapText="1"/>
    </xf>
    <xf numFmtId="0" fontId="30" fillId="27" borderId="10" xfId="0" applyFont="1" applyFill="1" applyBorder="1" applyAlignment="1">
      <alignment/>
    </xf>
    <xf numFmtId="179" fontId="31" fillId="27" borderId="10" xfId="0" applyNumberFormat="1" applyFont="1" applyFill="1" applyBorder="1" applyAlignment="1">
      <alignment horizontal="right"/>
    </xf>
    <xf numFmtId="179" fontId="31" fillId="26" borderId="10" xfId="0" applyNumberFormat="1" applyFont="1" applyFill="1" applyBorder="1" applyAlignment="1">
      <alignment horizontal="right"/>
    </xf>
    <xf numFmtId="10" fontId="31" fillId="27" borderId="10" xfId="0" applyNumberFormat="1" applyFont="1" applyFill="1" applyBorder="1" applyAlignment="1">
      <alignment horizontal="right"/>
    </xf>
    <xf numFmtId="0" fontId="31" fillId="27" borderId="10" xfId="0" applyFont="1" applyFill="1" applyBorder="1" applyAlignment="1">
      <alignment horizontal="left" indent="1"/>
    </xf>
    <xf numFmtId="0" fontId="13" fillId="27" borderId="10" xfId="0" applyFont="1" applyFill="1" applyBorder="1" applyAlignment="1">
      <alignment vertical="center"/>
    </xf>
    <xf numFmtId="0" fontId="14" fillId="27" borderId="10" xfId="0" applyFont="1" applyFill="1" applyBorder="1" applyAlignment="1">
      <alignment/>
    </xf>
    <xf numFmtId="0" fontId="72" fillId="27" borderId="10" xfId="0" applyFont="1" applyFill="1" applyBorder="1" applyAlignment="1">
      <alignment horizontal="left" indent="1"/>
    </xf>
    <xf numFmtId="0" fontId="72" fillId="27" borderId="10" xfId="0" applyFont="1" applyFill="1" applyBorder="1" applyAlignment="1">
      <alignment horizontal="left" wrapText="1" indent="1"/>
    </xf>
    <xf numFmtId="0" fontId="13" fillId="27" borderId="10" xfId="0" applyFont="1" applyFill="1" applyBorder="1" applyAlignment="1">
      <alignment horizontal="left" vertical="center" indent="1"/>
    </xf>
    <xf numFmtId="0" fontId="31" fillId="27" borderId="10" xfId="0" applyFont="1" applyFill="1" applyBorder="1" applyAlignment="1">
      <alignment horizontal="left"/>
    </xf>
    <xf numFmtId="0" fontId="30" fillId="27" borderId="10" xfId="0" applyFont="1" applyFill="1" applyBorder="1" applyAlignment="1">
      <alignment horizontal="center"/>
    </xf>
    <xf numFmtId="0" fontId="30" fillId="27" borderId="10" xfId="0" applyFont="1" applyFill="1" applyBorder="1" applyAlignment="1">
      <alignment wrapText="1"/>
    </xf>
    <xf numFmtId="0" fontId="31" fillId="27" borderId="10" xfId="0" applyFont="1" applyFill="1" applyBorder="1" applyAlignment="1">
      <alignment horizontal="center"/>
    </xf>
    <xf numFmtId="0" fontId="31" fillId="27" borderId="10" xfId="0" applyFont="1" applyFill="1" applyBorder="1" applyAlignment="1">
      <alignment/>
    </xf>
    <xf numFmtId="0" fontId="17" fillId="27" borderId="10" xfId="0" applyFont="1" applyFill="1" applyBorder="1" applyAlignment="1">
      <alignment horizontal="center"/>
    </xf>
    <xf numFmtId="10" fontId="0" fillId="26" borderId="0" xfId="31" applyNumberFormat="1" applyFill="1" applyAlignment="1">
      <alignment/>
    </xf>
    <xf numFmtId="10" fontId="0" fillId="0" borderId="0" xfId="31" applyNumberFormat="1" applyFont="1" applyAlignment="1">
      <alignment/>
    </xf>
  </cellXfs>
  <cellStyles count="261">
    <cellStyle name="Normal" xfId="0"/>
    <cellStyle name="Currency [0]" xfId="15"/>
    <cellStyle name="输入" xfId="16"/>
    <cellStyle name="强调文字颜色 2 3 2" xfId="17"/>
    <cellStyle name="20% - 强调文字颜色 3" xfId="18"/>
    <cellStyle name="输出 3" xfId="19"/>
    <cellStyle name="20% - 强调文字颜色 1 2" xfId="20"/>
    <cellStyle name="Currency" xfId="21"/>
    <cellStyle name="Comma [0]" xfId="22"/>
    <cellStyle name="40% - 强调文字颜色 3" xfId="23"/>
    <cellStyle name="计算 2" xfId="24"/>
    <cellStyle name="差" xfId="25"/>
    <cellStyle name="Comma" xfId="26"/>
    <cellStyle name="Hyperlink" xfId="27"/>
    <cellStyle name="60% - 强调文字颜色 6 3 2" xfId="28"/>
    <cellStyle name="_ET_STYLE_NoName_00_ 5" xfId="29"/>
    <cellStyle name="60% - 强调文字颜色 3" xfId="30"/>
    <cellStyle name="Percent" xfId="31"/>
    <cellStyle name="Followed Hyperlink" xfId="32"/>
    <cellStyle name="40% - 强调文字颜色 6 4 2" xfId="33"/>
    <cellStyle name="注释" xfId="34"/>
    <cellStyle name="常规 6" xfId="35"/>
    <cellStyle name="60% - 强调文字颜色 2 3" xfId="36"/>
    <cellStyle name="标题 4" xfId="37"/>
    <cellStyle name="解释性文本 2 2" xfId="38"/>
    <cellStyle name="警告文本" xfId="39"/>
    <cellStyle name="_ET_STYLE_NoName_00_ 4" xfId="40"/>
    <cellStyle name="60% - 强调文字颜色 2" xfId="41"/>
    <cellStyle name="标题" xfId="42"/>
    <cellStyle name="60% - 强调文字颜色 2 2 2" xfId="43"/>
    <cellStyle name="20% - 强调文字颜色 4 4 2" xfId="44"/>
    <cellStyle name="_ET_STYLE_NoName_00_" xfId="45"/>
    <cellStyle name="解释性文本" xfId="46"/>
    <cellStyle name="标题 1" xfId="47"/>
    <cellStyle name="注释 3" xfId="48"/>
    <cellStyle name="_ET_STYLE_NoName_00_ 2" xfId="49"/>
    <cellStyle name="标题 2" xfId="50"/>
    <cellStyle name="60% - 强调文字颜色 1" xfId="51"/>
    <cellStyle name="货币[0] 2" xfId="52"/>
    <cellStyle name="标题 3" xfId="53"/>
    <cellStyle name="_ET_STYLE_NoName_00_ 2 2 2" xfId="54"/>
    <cellStyle name="60% - 强调文字颜色 4" xfId="55"/>
    <cellStyle name="20% - 强调文字颜色 2 4 2" xfId="56"/>
    <cellStyle name="输出" xfId="57"/>
    <cellStyle name="计算" xfId="58"/>
    <cellStyle name="40% - 强调文字颜色 4 2" xfId="59"/>
    <cellStyle name="检查单元格" xfId="60"/>
    <cellStyle name="20% - 强调文字颜色 6" xfId="61"/>
    <cellStyle name="强调文字颜色 2" xfId="62"/>
    <cellStyle name="链接单元格" xfId="63"/>
    <cellStyle name="汇总" xfId="64"/>
    <cellStyle name="好" xfId="65"/>
    <cellStyle name="20% - 强调文字颜色 3 3" xfId="66"/>
    <cellStyle name="适中" xfId="67"/>
    <cellStyle name="20% - 强调文字颜色 5" xfId="68"/>
    <cellStyle name="检查单元格 3 2" xfId="69"/>
    <cellStyle name="强调文字颜色 1" xfId="70"/>
    <cellStyle name="链接单元格 3" xfId="71"/>
    <cellStyle name="20% - 强调文字颜色 1" xfId="72"/>
    <cellStyle name="40% - 强调文字颜色 4 3 2" xfId="73"/>
    <cellStyle name="40% - 强调文字颜色 1" xfId="74"/>
    <cellStyle name="输出 2" xfId="75"/>
    <cellStyle name="20% - 强调文字颜色 2" xfId="76"/>
    <cellStyle name="40% - 强调文字颜色 2" xfId="77"/>
    <cellStyle name="强调文字颜色 3" xfId="78"/>
    <cellStyle name="强调文字颜色 4" xfId="79"/>
    <cellStyle name="20% - 强调文字颜色 4" xfId="80"/>
    <cellStyle name="计算 3" xfId="81"/>
    <cellStyle name="40% - 强调文字颜色 4" xfId="82"/>
    <cellStyle name="强调文字颜色 5" xfId="83"/>
    <cellStyle name="40% - 强调文字颜色 5" xfId="84"/>
    <cellStyle name="60% - 强调文字颜色 5" xfId="85"/>
    <cellStyle name="强调文字颜色 6" xfId="86"/>
    <cellStyle name="20% - 强调文字颜色 3 3 2" xfId="87"/>
    <cellStyle name="适中 2" xfId="88"/>
    <cellStyle name="40% - 强调文字颜色 6" xfId="89"/>
    <cellStyle name="60% - 强调文字颜色 6" xfId="90"/>
    <cellStyle name="_ET_STYLE_NoName_00_ 3" xfId="91"/>
    <cellStyle name="20% - 强调文字颜色 1 3" xfId="92"/>
    <cellStyle name="_ET_STYLE_NoName_00_ 3 2 2" xfId="93"/>
    <cellStyle name="_ET_STYLE_NoName_00_ 2 2" xfId="94"/>
    <cellStyle name="_ET_STYLE_NoName_00_ 2 3" xfId="95"/>
    <cellStyle name="_ET_STYLE_NoName_00_ 3 2" xfId="96"/>
    <cellStyle name="_ET_STYLE_NoName_00_ 3 3" xfId="97"/>
    <cellStyle name="_ET_STYLE_NoName_00_ 4 2" xfId="98"/>
    <cellStyle name="警告文本 2" xfId="99"/>
    <cellStyle name="20% - 强调文字颜色 1 2 2" xfId="100"/>
    <cellStyle name="20% - 强调文字颜色 1 3 2" xfId="101"/>
    <cellStyle name="20% - 强调文字颜色 1 4" xfId="102"/>
    <cellStyle name="20% - 强调文字颜色 1 4 2" xfId="103"/>
    <cellStyle name="20% - 强调文字颜色 2 2" xfId="104"/>
    <cellStyle name="20% - 强调文字颜色 2 2 2" xfId="105"/>
    <cellStyle name="20% - 强调文字颜色 2 3" xfId="106"/>
    <cellStyle name="20% - 强调文字颜色 2 3 2" xfId="107"/>
    <cellStyle name="20% - 强调文字颜色 2 4" xfId="108"/>
    <cellStyle name="20% - 强调文字颜色 3 2" xfId="109"/>
    <cellStyle name="20% - 强调文字颜色 3 2 2" xfId="110"/>
    <cellStyle name="20% - 强调文字颜色 3 4" xfId="111"/>
    <cellStyle name="60% - 强调文字颜色 1 2" xfId="112"/>
    <cellStyle name="20% - 强调文字颜色 3 4 2" xfId="113"/>
    <cellStyle name="60% - 强调文字颜色 1 2 2" xfId="114"/>
    <cellStyle name="20% - 强调文字颜色 4 2" xfId="115"/>
    <cellStyle name="常规 3" xfId="116"/>
    <cellStyle name="20% - 强调文字颜色 4 2 2" xfId="117"/>
    <cellStyle name="常规 3 2" xfId="118"/>
    <cellStyle name="20% - 强调文字颜色 4 3" xfId="119"/>
    <cellStyle name="常规 4" xfId="120"/>
    <cellStyle name="20% - 强调文字颜色 4 3 2" xfId="121"/>
    <cellStyle name="常规 4 2" xfId="122"/>
    <cellStyle name="20% - 强调文字颜色 4 4" xfId="123"/>
    <cellStyle name="60% - 强调文字颜色 2 2" xfId="124"/>
    <cellStyle name="常规 5" xfId="125"/>
    <cellStyle name="20% - 强调文字颜色 5 2" xfId="126"/>
    <cellStyle name="20% - 强调文字颜色 5 2 2" xfId="127"/>
    <cellStyle name="20% - 强调文字颜色 5 3" xfId="128"/>
    <cellStyle name="20% - 强调文字颜色 5 3 2" xfId="129"/>
    <cellStyle name="20% - 强调文字颜色 5 4" xfId="130"/>
    <cellStyle name="60% - 强调文字颜色 3 2" xfId="131"/>
    <cellStyle name="20% - 强调文字颜色 5 4 2" xfId="132"/>
    <cellStyle name="60% - 强调文字颜色 3 2 2" xfId="133"/>
    <cellStyle name="20% - 强调文字颜色 6 2" xfId="134"/>
    <cellStyle name="20% - 强调文字颜色 6 2 2" xfId="135"/>
    <cellStyle name="40% - 强调文字颜色 4 4" xfId="136"/>
    <cellStyle name="20% - 强调文字颜色 6 3" xfId="137"/>
    <cellStyle name="20% - 强调文字颜色 6 3 2" xfId="138"/>
    <cellStyle name="40% - 强调文字颜色 5 4" xfId="139"/>
    <cellStyle name="20% - 强调文字颜色 6 4" xfId="140"/>
    <cellStyle name="60% - 强调文字颜色 4 2" xfId="141"/>
    <cellStyle name="20% - 强调文字颜色 6 4 2" xfId="142"/>
    <cellStyle name="40% - 强调文字颜色 6 4" xfId="143"/>
    <cellStyle name="60% - 强调文字颜色 4 2 2" xfId="144"/>
    <cellStyle name="40% - 强调文字颜色 1 2" xfId="145"/>
    <cellStyle name="40% - 强调文字颜色 1 2 2" xfId="146"/>
    <cellStyle name="40% - 强调文字颜色 1 3" xfId="147"/>
    <cellStyle name="40% - 强调文字颜色 1 3 2" xfId="148"/>
    <cellStyle name="40% - 强调文字颜色 1 4" xfId="149"/>
    <cellStyle name="40% - 强调文字颜色 1 4 2" xfId="150"/>
    <cellStyle name="40% - 强调文字颜色 2 2" xfId="151"/>
    <cellStyle name="40% - 强调文字颜色 2 2 2" xfId="152"/>
    <cellStyle name="40% - 强调文字颜色 2 3" xfId="153"/>
    <cellStyle name="40% - 强调文字颜色 2 3 2" xfId="154"/>
    <cellStyle name="40% - 强调文字颜色 2 4" xfId="155"/>
    <cellStyle name="40% - 强调文字颜色 2 4 2" xfId="156"/>
    <cellStyle name="40% - 强调文字颜色 3 2" xfId="157"/>
    <cellStyle name="40% - 强调文字颜色 3 2 2" xfId="158"/>
    <cellStyle name="40% - 强调文字颜色 3 3" xfId="159"/>
    <cellStyle name="40% - 强调文字颜色 3 3 2" xfId="160"/>
    <cellStyle name="40% - 强调文字颜色 3 4" xfId="161"/>
    <cellStyle name="40% - 强调文字颜色 3 4 2" xfId="162"/>
    <cellStyle name="40% - 强调文字颜色 4 2 2" xfId="163"/>
    <cellStyle name="检查单元格 2" xfId="164"/>
    <cellStyle name="40% - 强调文字颜色 4 3" xfId="165"/>
    <cellStyle name="40% - 强调文字颜色 4 4 2" xfId="166"/>
    <cellStyle name="40% - 强调文字颜色 5 2" xfId="167"/>
    <cellStyle name="40% - 强调文字颜色 5 2 2" xfId="168"/>
    <cellStyle name="60% - 强调文字颜色 4 3" xfId="169"/>
    <cellStyle name="40% - 强调文字颜色 5 3" xfId="170"/>
    <cellStyle name="40% - 强调文字颜色 5 3 2" xfId="171"/>
    <cellStyle name="60% - 强调文字颜色 5 3" xfId="172"/>
    <cellStyle name="40% - 强调文字颜色 5 4 2" xfId="173"/>
    <cellStyle name="60% - 强调文字颜色 6 3" xfId="174"/>
    <cellStyle name="40% - 强调文字颜色 6 2" xfId="175"/>
    <cellStyle name="40% - 强调文字颜色 6 2 2" xfId="176"/>
    <cellStyle name="40% - 强调文字颜色 6 3" xfId="177"/>
    <cellStyle name="强调文字颜色 3 2 2" xfId="178"/>
    <cellStyle name="40% - 强调文字颜色 6 3 2" xfId="179"/>
    <cellStyle name="解释性文本 3" xfId="180"/>
    <cellStyle name="60% - 强调文字颜色 1 3" xfId="181"/>
    <cellStyle name="60% - 强调文字颜色 1 3 2" xfId="182"/>
    <cellStyle name="60% - 强调文字颜色 2 3 2" xfId="183"/>
    <cellStyle name="注释 2" xfId="184"/>
    <cellStyle name="60% - 强调文字颜色 3 24" xfId="185"/>
    <cellStyle name="60% - 强调文字颜色 3 24 2" xfId="186"/>
    <cellStyle name="60% - 强调文字颜色 3 24 3" xfId="187"/>
    <cellStyle name="60% - 强调文字颜色 3 24 5" xfId="188"/>
    <cellStyle name="60% - 强调文字颜色 3 3" xfId="189"/>
    <cellStyle name="60% - 强调文字颜色 3 3 2" xfId="190"/>
    <cellStyle name="60% - 强调文字颜色 4 3 2" xfId="191"/>
    <cellStyle name="60% - 强调文字颜色 5 2" xfId="192"/>
    <cellStyle name="60% - 强调文字颜色 5 2 2" xfId="193"/>
    <cellStyle name="60% - 强调文字颜色 5 3 2" xfId="194"/>
    <cellStyle name="60% - 强调文字颜色 6 2" xfId="195"/>
    <cellStyle name="60% - 强调文字颜色 6 2 2" xfId="196"/>
    <cellStyle name="标题 1 2" xfId="197"/>
    <cellStyle name="标题 1 3" xfId="198"/>
    <cellStyle name="标题 2 2" xfId="199"/>
    <cellStyle name="标题 2 3" xfId="200"/>
    <cellStyle name="标题 3 2" xfId="201"/>
    <cellStyle name="标题 3 3" xfId="202"/>
    <cellStyle name="标题 4 2" xfId="203"/>
    <cellStyle name="标题 4 3" xfId="204"/>
    <cellStyle name="汇总 2 2" xfId="205"/>
    <cellStyle name="标题 5" xfId="206"/>
    <cellStyle name="标题 6" xfId="207"/>
    <cellStyle name="差 2" xfId="208"/>
    <cellStyle name="差 3" xfId="209"/>
    <cellStyle name="常规 11" xfId="210"/>
    <cellStyle name="常规 12" xfId="211"/>
    <cellStyle name="常规 13" xfId="212"/>
    <cellStyle name="常规 2" xfId="213"/>
    <cellStyle name="常规 2 2" xfId="214"/>
    <cellStyle name="常规 2 2 2" xfId="215"/>
    <cellStyle name="常规 2 2 2 2" xfId="216"/>
    <cellStyle name="常规 2 2 3" xfId="217"/>
    <cellStyle name="常规 2 3" xfId="218"/>
    <cellStyle name="输入 3 2" xfId="219"/>
    <cellStyle name="常规 2 3 2" xfId="220"/>
    <cellStyle name="常规 2 3 2 2" xfId="221"/>
    <cellStyle name="常规 2 3 3" xfId="222"/>
    <cellStyle name="常规 2 4" xfId="223"/>
    <cellStyle name="常规 2 5" xfId="224"/>
    <cellStyle name="强调文字颜色 4 2" xfId="225"/>
    <cellStyle name="常规 3 2 2" xfId="226"/>
    <cellStyle name="常规 3 3" xfId="227"/>
    <cellStyle name="常规 4 2 2" xfId="228"/>
    <cellStyle name="常规 4 3" xfId="229"/>
    <cellStyle name="常规 8" xfId="230"/>
    <cellStyle name="警告文本 3 2" xfId="231"/>
    <cellStyle name="常规 84" xfId="232"/>
    <cellStyle name="常规 9" xfId="233"/>
    <cellStyle name="常规_Sheet1" xfId="234"/>
    <cellStyle name="好 2" xfId="235"/>
    <cellStyle name="好 2 2" xfId="236"/>
    <cellStyle name="好 3" xfId="237"/>
    <cellStyle name="好 3 2" xfId="238"/>
    <cellStyle name="汇总 2" xfId="239"/>
    <cellStyle name="汇总 3" xfId="240"/>
    <cellStyle name="汇总 3 2" xfId="241"/>
    <cellStyle name="检查单元格 2 2" xfId="242"/>
    <cellStyle name="检查单元格 3" xfId="243"/>
    <cellStyle name="解释性文本 2" xfId="244"/>
    <cellStyle name="解释性文本 3 2" xfId="245"/>
    <cellStyle name="警告文本 2 2" xfId="246"/>
    <cellStyle name="警告文本 3" xfId="247"/>
    <cellStyle name="链接单元格 2" xfId="248"/>
    <cellStyle name="强调文字颜色 1 2" xfId="249"/>
    <cellStyle name="强调文字颜色 1 2 2" xfId="250"/>
    <cellStyle name="强调文字颜色 1 3" xfId="251"/>
    <cellStyle name="强调文字颜色 1 3 2" xfId="252"/>
    <cellStyle name="强调文字颜色 2 2" xfId="253"/>
    <cellStyle name="强调文字颜色 2 2 2" xfId="254"/>
    <cellStyle name="强调文字颜色 2 3" xfId="255"/>
    <cellStyle name="强调文字颜色 3 2" xfId="256"/>
    <cellStyle name="强调文字颜色 3 3" xfId="257"/>
    <cellStyle name="强调文字颜色 3 3 2" xfId="258"/>
    <cellStyle name="强调文字颜色 4 2 2" xfId="259"/>
    <cellStyle name="强调文字颜色 4 3" xfId="260"/>
    <cellStyle name="强调文字颜色 4 3 2" xfId="261"/>
    <cellStyle name="强调文字颜色 5 2" xfId="262"/>
    <cellStyle name="强调文字颜色 5 2 2" xfId="263"/>
    <cellStyle name="强调文字颜色 5 3" xfId="264"/>
    <cellStyle name="强调文字颜色 5 3 2" xfId="265"/>
    <cellStyle name="强调文字颜色 6 2" xfId="266"/>
    <cellStyle name="强调文字颜色 6 2 2" xfId="267"/>
    <cellStyle name="强调文字颜色 6 3" xfId="268"/>
    <cellStyle name="强调文字颜色 6 3 2" xfId="269"/>
    <cellStyle name="适中 3" xfId="270"/>
    <cellStyle name="输入 2" xfId="271"/>
    <cellStyle name="输入 2 2" xfId="272"/>
    <cellStyle name="输入 3" xfId="273"/>
    <cellStyle name="样式 1" xfId="2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7.10.25\f\&#20915;&#31639;2017-2019\2019&#24180;&#24635;&#20915;&#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 val="L25-GX"/>
    </sheetNames>
    <sheetDataSet>
      <sheetData sheetId="11">
        <row r="7">
          <cell r="C7">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24">
          <cell r="C24">
            <v>0</v>
          </cell>
        </row>
        <row r="25">
          <cell r="C25">
            <v>0</v>
          </cell>
        </row>
        <row r="28">
          <cell r="C28">
            <v>0</v>
          </cell>
        </row>
        <row r="29">
          <cell r="C29">
            <v>0</v>
          </cell>
        </row>
        <row r="30">
          <cell r="C30">
            <v>0</v>
          </cell>
        </row>
        <row r="31">
          <cell r="C31">
            <v>0</v>
          </cell>
        </row>
        <row r="34">
          <cell r="C34">
            <v>0</v>
          </cell>
        </row>
        <row r="35">
          <cell r="C35">
            <v>0</v>
          </cell>
        </row>
        <row r="36">
          <cell r="C36">
            <v>0</v>
          </cell>
        </row>
        <row r="40">
          <cell r="C40">
            <v>0</v>
          </cell>
        </row>
        <row r="41">
          <cell r="C41">
            <v>0</v>
          </cell>
        </row>
        <row r="42">
          <cell r="C42">
            <v>0</v>
          </cell>
        </row>
        <row r="43">
          <cell r="C43">
            <v>0</v>
          </cell>
        </row>
        <row r="44">
          <cell r="C44">
            <v>0</v>
          </cell>
        </row>
        <row r="47">
          <cell r="C47">
            <v>0</v>
          </cell>
        </row>
        <row r="48">
          <cell r="C48">
            <v>0</v>
          </cell>
        </row>
        <row r="58">
          <cell r="C58">
            <v>0</v>
          </cell>
        </row>
        <row r="59">
          <cell r="C59">
            <v>0</v>
          </cell>
        </row>
        <row r="60">
          <cell r="C60">
            <v>0</v>
          </cell>
        </row>
        <row r="61">
          <cell r="C61">
            <v>0</v>
          </cell>
        </row>
        <row r="65">
          <cell r="C65">
            <v>0</v>
          </cell>
        </row>
        <row r="66">
          <cell r="C66">
            <v>0</v>
          </cell>
        </row>
        <row r="67">
          <cell r="C67">
            <v>0</v>
          </cell>
        </row>
        <row r="68">
          <cell r="C68">
            <v>0</v>
          </cell>
        </row>
        <row r="69">
          <cell r="C69">
            <v>0</v>
          </cell>
        </row>
        <row r="70">
          <cell r="C70">
            <v>0</v>
          </cell>
        </row>
        <row r="71">
          <cell r="C71">
            <v>0</v>
          </cell>
        </row>
        <row r="74">
          <cell r="C74">
            <v>0</v>
          </cell>
        </row>
      </sheetData>
      <sheetData sheetId="12">
        <row r="7">
          <cell r="C7">
            <v>0</v>
          </cell>
        </row>
        <row r="15">
          <cell r="C15">
            <v>73</v>
          </cell>
        </row>
        <row r="20">
          <cell r="C20">
            <v>0</v>
          </cell>
        </row>
        <row r="26">
          <cell r="C26">
            <v>0</v>
          </cell>
        </row>
        <row r="30">
          <cell r="C30">
            <v>3</v>
          </cell>
        </row>
        <row r="34">
          <cell r="C34">
            <v>0</v>
          </cell>
        </row>
        <row r="38">
          <cell r="C38">
            <v>0</v>
          </cell>
        </row>
        <row r="42">
          <cell r="C42">
            <v>0</v>
          </cell>
        </row>
        <row r="47">
          <cell r="C47">
            <v>0</v>
          </cell>
        </row>
        <row r="53">
          <cell r="C53">
            <v>2231</v>
          </cell>
        </row>
        <row r="66">
          <cell r="C66">
            <v>0</v>
          </cell>
        </row>
        <row r="70">
          <cell r="C70">
            <v>0</v>
          </cell>
        </row>
        <row r="71">
          <cell r="C71">
            <v>0</v>
          </cell>
        </row>
        <row r="77">
          <cell r="C77">
            <v>0</v>
          </cell>
        </row>
        <row r="81">
          <cell r="C81">
            <v>0</v>
          </cell>
        </row>
        <row r="85">
          <cell r="C85">
            <v>0</v>
          </cell>
        </row>
        <row r="89">
          <cell r="C89">
            <v>0</v>
          </cell>
        </row>
        <row r="95">
          <cell r="C95">
            <v>0</v>
          </cell>
        </row>
        <row r="99">
          <cell r="C99">
            <v>0</v>
          </cell>
        </row>
        <row r="104">
          <cell r="C104">
            <v>0</v>
          </cell>
        </row>
        <row r="109">
          <cell r="C109">
            <v>0</v>
          </cell>
        </row>
        <row r="114">
          <cell r="C114">
            <v>0</v>
          </cell>
        </row>
        <row r="117">
          <cell r="C117">
            <v>0</v>
          </cell>
        </row>
        <row r="123">
          <cell r="C123">
            <v>0</v>
          </cell>
        </row>
        <row r="128">
          <cell r="C128">
            <v>0</v>
          </cell>
        </row>
        <row r="133">
          <cell r="C133">
            <v>0</v>
          </cell>
        </row>
        <row r="138">
          <cell r="C138">
            <v>0</v>
          </cell>
        </row>
        <row r="147">
          <cell r="C147">
            <v>0</v>
          </cell>
        </row>
        <row r="154">
          <cell r="C154">
            <v>0</v>
          </cell>
        </row>
        <row r="163">
          <cell r="C163">
            <v>0</v>
          </cell>
        </row>
        <row r="166">
          <cell r="C166">
            <v>0</v>
          </cell>
        </row>
        <row r="169">
          <cell r="C169">
            <v>0</v>
          </cell>
        </row>
        <row r="170">
          <cell r="C170">
            <v>0</v>
          </cell>
        </row>
        <row r="175">
          <cell r="C175">
            <v>0</v>
          </cell>
        </row>
        <row r="181">
          <cell r="C181">
            <v>0</v>
          </cell>
        </row>
        <row r="182">
          <cell r="C182">
            <v>0</v>
          </cell>
        </row>
        <row r="184">
          <cell r="C184">
            <v>0</v>
          </cell>
        </row>
        <row r="188">
          <cell r="C188">
            <v>0</v>
          </cell>
        </row>
        <row r="197">
          <cell r="C197">
            <v>967</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sheetData>
      <sheetData sheetId="13">
        <row r="6">
          <cell r="C6">
            <v>0</v>
          </cell>
          <cell r="O6">
            <v>3274</v>
          </cell>
          <cell r="Y6">
            <v>0</v>
          </cell>
        </row>
      </sheetData>
      <sheetData sheetId="18">
        <row r="5">
          <cell r="E5">
            <v>0</v>
          </cell>
          <cell r="J5">
            <v>0</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4"/>
  <sheetViews>
    <sheetView workbookViewId="0" topLeftCell="A1">
      <pane xSplit="2" ySplit="4" topLeftCell="C5" activePane="bottomRight" state="frozen"/>
      <selection pane="bottomRight" activeCell="C34" sqref="C34"/>
    </sheetView>
  </sheetViews>
  <sheetFormatPr defaultColWidth="8.75390625" defaultRowHeight="14.25"/>
  <cols>
    <col min="1" max="1" width="25.125" style="1" customWidth="1"/>
    <col min="2" max="4" width="13.00390625" style="1" customWidth="1"/>
    <col min="5" max="5" width="13.00390625" style="244" customWidth="1"/>
    <col min="6" max="6" width="13.00390625" style="1" customWidth="1"/>
    <col min="7" max="7" width="13.00390625" style="245" customWidth="1"/>
    <col min="8" max="8" width="13.00390625" style="246" customWidth="1"/>
    <col min="9" max="9" width="12.75390625" style="1" bestFit="1" customWidth="1"/>
    <col min="10" max="16384" width="8.75390625" style="1" customWidth="1"/>
  </cols>
  <sheetData>
    <row r="1" ht="15">
      <c r="A1" s="247" t="s">
        <v>0</v>
      </c>
    </row>
    <row r="2" spans="1:8" ht="18.75" customHeight="1">
      <c r="A2" s="248" t="s">
        <v>1</v>
      </c>
      <c r="B2" s="248"/>
      <c r="C2" s="248"/>
      <c r="D2" s="248"/>
      <c r="E2" s="249"/>
      <c r="F2" s="248"/>
      <c r="G2" s="250"/>
      <c r="H2" s="250"/>
    </row>
    <row r="3" spans="1:8" ht="12" customHeight="1">
      <c r="A3" s="251" t="s">
        <v>2</v>
      </c>
      <c r="B3" s="251"/>
      <c r="C3" s="251"/>
      <c r="D3" s="251"/>
      <c r="E3" s="251"/>
      <c r="F3" s="251"/>
      <c r="G3" s="251"/>
      <c r="H3" s="251"/>
    </row>
    <row r="4" spans="1:8" ht="44.25" customHeight="1">
      <c r="A4" s="252" t="s">
        <v>3</v>
      </c>
      <c r="B4" s="252" t="s">
        <v>4</v>
      </c>
      <c r="C4" s="252" t="s">
        <v>5</v>
      </c>
      <c r="D4" s="252" t="s">
        <v>6</v>
      </c>
      <c r="E4" s="253" t="s">
        <v>7</v>
      </c>
      <c r="F4" s="252" t="s">
        <v>8</v>
      </c>
      <c r="G4" s="254" t="s">
        <v>9</v>
      </c>
      <c r="H4" s="254" t="s">
        <v>10</v>
      </c>
    </row>
    <row r="5" spans="1:9" ht="21" customHeight="1">
      <c r="A5" s="255" t="s">
        <v>11</v>
      </c>
      <c r="B5" s="256">
        <f>B17+B24</f>
        <v>398753</v>
      </c>
      <c r="C5" s="256">
        <f>C17+C24</f>
        <v>362149</v>
      </c>
      <c r="D5" s="256">
        <f>D17+D24</f>
        <v>49603</v>
      </c>
      <c r="E5" s="257">
        <f>E17+E24</f>
        <v>399712</v>
      </c>
      <c r="F5" s="256">
        <f>F17+F24</f>
        <v>55566</v>
      </c>
      <c r="G5" s="258">
        <f>E5/B5-1</f>
        <v>0.0024049975799556034</v>
      </c>
      <c r="H5" s="258">
        <f>E5/C5</f>
        <v>1.1037225009595497</v>
      </c>
      <c r="I5" s="272"/>
    </row>
    <row r="6" spans="1:8" ht="15">
      <c r="A6" s="259" t="s">
        <v>12</v>
      </c>
      <c r="B6" s="256">
        <v>109046</v>
      </c>
      <c r="C6" s="256">
        <v>83980</v>
      </c>
      <c r="D6" s="256">
        <v>15883</v>
      </c>
      <c r="E6" s="257">
        <v>89572</v>
      </c>
      <c r="F6" s="256">
        <v>17345</v>
      </c>
      <c r="G6" s="258">
        <f aca="true" t="shared" si="0" ref="G6:G17">E6/B6-1</f>
        <v>-0.17858518423417635</v>
      </c>
      <c r="H6" s="258">
        <f aca="true" t="shared" si="1" ref="H6:H24">E6/C6</f>
        <v>1.0665872826863538</v>
      </c>
    </row>
    <row r="7" spans="1:8" ht="15">
      <c r="A7" s="259" t="s">
        <v>13</v>
      </c>
      <c r="B7" s="256">
        <v>-384</v>
      </c>
      <c r="C7" s="256"/>
      <c r="D7" s="256"/>
      <c r="E7" s="257"/>
      <c r="F7" s="256"/>
      <c r="G7" s="258">
        <f t="shared" si="0"/>
        <v>-1</v>
      </c>
      <c r="H7" s="258"/>
    </row>
    <row r="8" spans="1:8" ht="15">
      <c r="A8" s="259" t="s">
        <v>14</v>
      </c>
      <c r="B8" s="256">
        <v>178236</v>
      </c>
      <c r="C8" s="256">
        <v>183097</v>
      </c>
      <c r="D8" s="256"/>
      <c r="E8" s="257">
        <v>204778</v>
      </c>
      <c r="F8" s="256"/>
      <c r="G8" s="258">
        <f t="shared" si="0"/>
        <v>0.1489149217890886</v>
      </c>
      <c r="H8" s="258">
        <f t="shared" si="1"/>
        <v>1.1184126446637574</v>
      </c>
    </row>
    <row r="9" spans="1:8" ht="15">
      <c r="A9" s="259" t="s">
        <v>15</v>
      </c>
      <c r="B9" s="256">
        <v>59013</v>
      </c>
      <c r="C9" s="256">
        <v>57822</v>
      </c>
      <c r="D9" s="256">
        <v>10408</v>
      </c>
      <c r="E9" s="257">
        <v>63298</v>
      </c>
      <c r="F9" s="256">
        <v>11395</v>
      </c>
      <c r="G9" s="258">
        <f t="shared" si="0"/>
        <v>0.0726111195838206</v>
      </c>
      <c r="H9" s="258">
        <f t="shared" si="1"/>
        <v>1.094704437757255</v>
      </c>
    </row>
    <row r="10" spans="1:8" ht="15">
      <c r="A10" s="259" t="s">
        <v>16</v>
      </c>
      <c r="B10" s="256">
        <v>19781</v>
      </c>
      <c r="C10" s="256">
        <v>14347</v>
      </c>
      <c r="D10" s="256">
        <v>2152</v>
      </c>
      <c r="E10" s="257">
        <v>15759</v>
      </c>
      <c r="F10" s="256">
        <v>2364</v>
      </c>
      <c r="G10" s="258">
        <f t="shared" si="0"/>
        <v>-0.2033264243465952</v>
      </c>
      <c r="H10" s="258">
        <f t="shared" si="1"/>
        <v>1.0984177876908063</v>
      </c>
    </row>
    <row r="11" spans="1:8" ht="15">
      <c r="A11" s="259" t="s">
        <v>17</v>
      </c>
      <c r="B11" s="256">
        <v>22</v>
      </c>
      <c r="C11" s="256">
        <v>21</v>
      </c>
      <c r="D11" s="256">
        <v>21</v>
      </c>
      <c r="E11" s="257">
        <v>21</v>
      </c>
      <c r="F11" s="256">
        <v>21</v>
      </c>
      <c r="G11" s="258">
        <f t="shared" si="0"/>
        <v>-0.045454545454545414</v>
      </c>
      <c r="H11" s="258">
        <f t="shared" si="1"/>
        <v>1</v>
      </c>
    </row>
    <row r="12" spans="1:8" ht="15">
      <c r="A12" s="259" t="s">
        <v>18</v>
      </c>
      <c r="B12" s="256">
        <v>3672</v>
      </c>
      <c r="C12" s="256">
        <v>4379</v>
      </c>
      <c r="D12" s="256">
        <v>4379</v>
      </c>
      <c r="E12" s="257">
        <v>6730</v>
      </c>
      <c r="F12" s="256">
        <v>6730</v>
      </c>
      <c r="G12" s="258">
        <f t="shared" si="0"/>
        <v>0.8327886710239651</v>
      </c>
      <c r="H12" s="258">
        <f t="shared" si="1"/>
        <v>1.5368805663393468</v>
      </c>
    </row>
    <row r="13" spans="1:8" ht="15">
      <c r="A13" s="259" t="s">
        <v>19</v>
      </c>
      <c r="B13" s="256">
        <v>3514</v>
      </c>
      <c r="C13" s="256">
        <v>2132</v>
      </c>
      <c r="D13" s="256">
        <v>2132</v>
      </c>
      <c r="E13" s="257">
        <v>2218</v>
      </c>
      <c r="F13" s="256">
        <v>2218</v>
      </c>
      <c r="G13" s="258">
        <f t="shared" si="0"/>
        <v>-0.36881047239612974</v>
      </c>
      <c r="H13" s="258">
        <f t="shared" si="1"/>
        <v>1.0403377110694183</v>
      </c>
    </row>
    <row r="14" spans="1:8" ht="15">
      <c r="A14" s="259" t="s">
        <v>20</v>
      </c>
      <c r="B14" s="256">
        <v>288</v>
      </c>
      <c r="C14" s="256">
        <v>1778</v>
      </c>
      <c r="D14" s="256">
        <v>1778</v>
      </c>
      <c r="E14" s="257">
        <v>1962</v>
      </c>
      <c r="F14" s="256">
        <v>1962</v>
      </c>
      <c r="G14" s="258">
        <f t="shared" si="0"/>
        <v>5.8125</v>
      </c>
      <c r="H14" s="258">
        <f t="shared" si="1"/>
        <v>1.1034870641169854</v>
      </c>
    </row>
    <row r="15" spans="1:8" ht="15">
      <c r="A15" s="259" t="s">
        <v>21</v>
      </c>
      <c r="B15" s="256">
        <v>16864</v>
      </c>
      <c r="C15" s="256">
        <v>6062</v>
      </c>
      <c r="D15" s="256">
        <v>4850</v>
      </c>
      <c r="E15" s="257">
        <v>6532</v>
      </c>
      <c r="F15" s="256">
        <v>5226</v>
      </c>
      <c r="G15" s="258">
        <f t="shared" si="0"/>
        <v>-0.6126660341555977</v>
      </c>
      <c r="H15" s="258">
        <f t="shared" si="1"/>
        <v>1.0775321676014518</v>
      </c>
    </row>
    <row r="16" spans="1:8" ht="15">
      <c r="A16" s="259" t="s">
        <v>22</v>
      </c>
      <c r="B16" s="256"/>
      <c r="C16" s="256">
        <v>-4</v>
      </c>
      <c r="D16" s="256">
        <v>-4</v>
      </c>
      <c r="E16" s="257">
        <v>-22</v>
      </c>
      <c r="F16" s="256">
        <v>-4</v>
      </c>
      <c r="G16" s="258"/>
      <c r="H16" s="258">
        <f t="shared" si="1"/>
        <v>5.5</v>
      </c>
    </row>
    <row r="17" spans="1:8" ht="21.75" customHeight="1">
      <c r="A17" s="260" t="s">
        <v>23</v>
      </c>
      <c r="B17" s="256">
        <f>SUM(B6:B16)</f>
        <v>390052</v>
      </c>
      <c r="C17" s="256">
        <f>SUM(C6:C16)</f>
        <v>353614</v>
      </c>
      <c r="D17" s="256">
        <f>SUM(D6:D16)</f>
        <v>41599</v>
      </c>
      <c r="E17" s="257">
        <f>SUM(E6:E16)</f>
        <v>390848</v>
      </c>
      <c r="F17" s="257">
        <f>SUM(F6:F16)</f>
        <v>47257</v>
      </c>
      <c r="G17" s="258">
        <f t="shared" si="0"/>
        <v>0.0020407535405535526</v>
      </c>
      <c r="H17" s="258">
        <f t="shared" si="1"/>
        <v>1.1052956048120266</v>
      </c>
    </row>
    <row r="18" spans="1:8" ht="11.25" customHeight="1">
      <c r="A18" s="261"/>
      <c r="B18" s="256"/>
      <c r="C18" s="256"/>
      <c r="D18" s="256"/>
      <c r="E18" s="257"/>
      <c r="F18" s="256"/>
      <c r="G18" s="258"/>
      <c r="H18" s="258"/>
    </row>
    <row r="19" spans="1:8" ht="15">
      <c r="A19" s="262" t="s">
        <v>24</v>
      </c>
      <c r="B19" s="256">
        <v>7159</v>
      </c>
      <c r="C19" s="256">
        <v>2656</v>
      </c>
      <c r="D19" s="256">
        <v>2125</v>
      </c>
      <c r="E19" s="257">
        <v>2774</v>
      </c>
      <c r="F19" s="256">
        <v>2219</v>
      </c>
      <c r="G19" s="258">
        <f>E19/B19-1</f>
        <v>-0.6125157144852633</v>
      </c>
      <c r="H19" s="258">
        <f t="shared" si="1"/>
        <v>1.0444277108433735</v>
      </c>
    </row>
    <row r="20" spans="1:8" ht="15">
      <c r="A20" s="262" t="s">
        <v>25</v>
      </c>
      <c r="B20" s="256">
        <v>912</v>
      </c>
      <c r="C20" s="256">
        <v>2495</v>
      </c>
      <c r="D20" s="256">
        <v>2495</v>
      </c>
      <c r="E20" s="257">
        <v>2590</v>
      </c>
      <c r="F20" s="256">
        <v>2590</v>
      </c>
      <c r="G20" s="258">
        <f>E20/B20-1</f>
        <v>1.8399122807017543</v>
      </c>
      <c r="H20" s="258">
        <f t="shared" si="1"/>
        <v>1.0380761523046091</v>
      </c>
    </row>
    <row r="21" spans="1:8" ht="15">
      <c r="A21" s="262" t="s">
        <v>26</v>
      </c>
      <c r="B21" s="256">
        <v>530</v>
      </c>
      <c r="C21" s="256">
        <v>2720</v>
      </c>
      <c r="D21" s="256">
        <v>2720</v>
      </c>
      <c r="E21" s="257">
        <v>2858</v>
      </c>
      <c r="F21" s="256">
        <v>2858</v>
      </c>
      <c r="G21" s="258">
        <f>E21/B21-1</f>
        <v>4.392452830188679</v>
      </c>
      <c r="H21" s="258">
        <f t="shared" si="1"/>
        <v>1.050735294117647</v>
      </c>
    </row>
    <row r="22" spans="1:8" ht="30.75" customHeight="1">
      <c r="A22" s="263" t="s">
        <v>27</v>
      </c>
      <c r="B22" s="256">
        <v>100</v>
      </c>
      <c r="C22" s="256">
        <v>664</v>
      </c>
      <c r="D22" s="256">
        <v>664</v>
      </c>
      <c r="E22" s="257">
        <v>642</v>
      </c>
      <c r="F22" s="256">
        <v>642</v>
      </c>
      <c r="G22" s="258">
        <f>E22/B22-1</f>
        <v>5.42</v>
      </c>
      <c r="H22" s="258">
        <f t="shared" si="1"/>
        <v>0.9668674698795181</v>
      </c>
    </row>
    <row r="23" spans="1:8" ht="15">
      <c r="A23" s="262" t="s">
        <v>28</v>
      </c>
      <c r="B23" s="256"/>
      <c r="C23" s="256"/>
      <c r="D23" s="256"/>
      <c r="E23" s="257"/>
      <c r="F23" s="256"/>
      <c r="G23" s="258"/>
      <c r="H23" s="258"/>
    </row>
    <row r="24" spans="1:8" ht="15">
      <c r="A24" s="264" t="s">
        <v>29</v>
      </c>
      <c r="B24" s="256">
        <f>SUM(B19:B23)</f>
        <v>8701</v>
      </c>
      <c r="C24" s="256">
        <f>SUM(C19:C23)</f>
        <v>8535</v>
      </c>
      <c r="D24" s="256">
        <f>SUM(D19:D23)</f>
        <v>8004</v>
      </c>
      <c r="E24" s="257">
        <f>SUM(E19:E23)</f>
        <v>8864</v>
      </c>
      <c r="F24" s="256">
        <f>SUM(F19:F23)</f>
        <v>8309</v>
      </c>
      <c r="G24" s="258">
        <f>E24/B24-1</f>
        <v>0.01873347891047006</v>
      </c>
      <c r="H24" s="258">
        <f t="shared" si="1"/>
        <v>1.038547158758055</v>
      </c>
    </row>
    <row r="25" spans="1:8" ht="15">
      <c r="A25" s="265"/>
      <c r="B25" s="256"/>
      <c r="C25" s="256"/>
      <c r="D25" s="256"/>
      <c r="E25" s="257"/>
      <c r="F25" s="256"/>
      <c r="G25" s="258"/>
      <c r="H25" s="258"/>
    </row>
    <row r="26" spans="1:8" ht="15">
      <c r="A26" s="255" t="s">
        <v>30</v>
      </c>
      <c r="B26" s="256">
        <v>45243</v>
      </c>
      <c r="C26" s="256">
        <v>62219</v>
      </c>
      <c r="D26" s="256">
        <v>62219</v>
      </c>
      <c r="E26" s="257">
        <v>66935</v>
      </c>
      <c r="F26" s="256">
        <v>66935</v>
      </c>
      <c r="G26" s="258">
        <f>E26/B26-1</f>
        <v>0.47945538536348153</v>
      </c>
      <c r="H26" s="258">
        <f>E26/C26</f>
        <v>1.0757967823333707</v>
      </c>
    </row>
    <row r="27" spans="1:8" ht="9.75" customHeight="1">
      <c r="A27" s="255"/>
      <c r="B27" s="256"/>
      <c r="C27" s="256"/>
      <c r="D27" s="256"/>
      <c r="E27" s="257"/>
      <c r="F27" s="256"/>
      <c r="G27" s="258"/>
      <c r="H27" s="258"/>
    </row>
    <row r="28" spans="1:8" ht="15">
      <c r="A28" s="266" t="s">
        <v>31</v>
      </c>
      <c r="B28" s="256">
        <f>B26+B5</f>
        <v>443996</v>
      </c>
      <c r="C28" s="256">
        <f>C26+C5</f>
        <v>424368</v>
      </c>
      <c r="D28" s="256">
        <f>D26+D5</f>
        <v>111822</v>
      </c>
      <c r="E28" s="257">
        <f>E26+E5</f>
        <v>466647</v>
      </c>
      <c r="F28" s="256">
        <f>F26+F5</f>
        <v>122501</v>
      </c>
      <c r="G28" s="258">
        <f>E28/B28-1</f>
        <v>0.051016225371399715</v>
      </c>
      <c r="H28" s="258">
        <f>E28/C28</f>
        <v>1.0996281529238774</v>
      </c>
    </row>
    <row r="29" spans="1:8" ht="15">
      <c r="A29" s="267" t="s">
        <v>32</v>
      </c>
      <c r="B29" s="256">
        <v>9628</v>
      </c>
      <c r="C29" s="256">
        <v>7047</v>
      </c>
      <c r="D29" s="256">
        <v>7047</v>
      </c>
      <c r="E29" s="257">
        <v>6615</v>
      </c>
      <c r="F29" s="256">
        <v>6615</v>
      </c>
      <c r="G29" s="258">
        <f>E29/B29-1</f>
        <v>-0.3129414208558371</v>
      </c>
      <c r="H29" s="258">
        <f>E29/C29</f>
        <v>0.9386973180076629</v>
      </c>
    </row>
    <row r="30" spans="1:8" ht="15">
      <c r="A30" s="268" t="s">
        <v>33</v>
      </c>
      <c r="B30" s="256">
        <v>195</v>
      </c>
      <c r="C30" s="256">
        <v>232</v>
      </c>
      <c r="D30" s="256">
        <v>232</v>
      </c>
      <c r="E30" s="257">
        <v>232</v>
      </c>
      <c r="F30" s="256">
        <v>232</v>
      </c>
      <c r="G30" s="258">
        <f>E30/B30-1</f>
        <v>0.18974358974358974</v>
      </c>
      <c r="H30" s="258">
        <f>E30/C30</f>
        <v>1</v>
      </c>
    </row>
    <row r="31" spans="1:8" ht="9.75" customHeight="1">
      <c r="A31" s="269"/>
      <c r="B31" s="256"/>
      <c r="C31" s="256"/>
      <c r="D31" s="256"/>
      <c r="E31" s="257"/>
      <c r="F31" s="256"/>
      <c r="G31" s="258"/>
      <c r="H31" s="258"/>
    </row>
    <row r="32" spans="1:8" ht="15">
      <c r="A32" s="270" t="s">
        <v>34</v>
      </c>
      <c r="B32" s="256">
        <f>B28+B29+B30</f>
        <v>453819</v>
      </c>
      <c r="C32" s="256">
        <f>C28+C29+C30</f>
        <v>431647</v>
      </c>
      <c r="D32" s="256">
        <f>D28+D29+D30</f>
        <v>119101</v>
      </c>
      <c r="E32" s="257">
        <f>E28+E29+E30</f>
        <v>473494</v>
      </c>
      <c r="F32" s="256">
        <f>F28+F29+F30</f>
        <v>129348</v>
      </c>
      <c r="G32" s="258">
        <f>E32/B32-1</f>
        <v>0.04335428882439918</v>
      </c>
      <c r="H32" s="258">
        <f>E32/C32</f>
        <v>1.09694727404569</v>
      </c>
    </row>
    <row r="33" ht="15">
      <c r="A33"/>
    </row>
    <row r="34" spans="1:5" ht="15">
      <c r="A34"/>
      <c r="E34" s="271"/>
    </row>
    <row r="35" ht="15">
      <c r="A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sheetData>
  <sheetProtection/>
  <mergeCells count="2">
    <mergeCell ref="A2:H2"/>
    <mergeCell ref="A3:H3"/>
  </mergeCells>
  <printOptions horizontalCentered="1"/>
  <pageMargins left="0.59" right="0.7900000000000001" top="0.28" bottom="0.37" header="0.51" footer="0.26"/>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56"/>
  <sheetViews>
    <sheetView showGridLines="0" showZeros="0" workbookViewId="0" topLeftCell="A34">
      <selection activeCell="A56" sqref="A56"/>
    </sheetView>
  </sheetViews>
  <sheetFormatPr defaultColWidth="12.125" defaultRowHeight="16.5" customHeight="1"/>
  <cols>
    <col min="1" max="1" width="12.125" style="1" customWidth="1"/>
    <col min="2" max="2" width="39.75390625" style="1" customWidth="1"/>
    <col min="3" max="5" width="16.50390625" style="1" customWidth="1"/>
    <col min="6" max="6" width="12.125" style="1" customWidth="1"/>
    <col min="7" max="7" width="37.25390625" style="1" customWidth="1"/>
    <col min="8" max="10" width="16.50390625" style="1" customWidth="1"/>
    <col min="11" max="16384" width="12.125" style="1" customWidth="1"/>
  </cols>
  <sheetData>
    <row r="1" spans="1:10" ht="33.75" customHeight="1">
      <c r="A1" s="2" t="s">
        <v>953</v>
      </c>
      <c r="B1" s="2"/>
      <c r="C1" s="2"/>
      <c r="D1" s="2"/>
      <c r="E1" s="2"/>
      <c r="F1" s="2"/>
      <c r="G1" s="2"/>
      <c r="H1" s="2"/>
      <c r="I1" s="2"/>
      <c r="J1" s="2"/>
    </row>
    <row r="2" spans="1:10" ht="16.5" customHeight="1">
      <c r="A2" s="3" t="s">
        <v>954</v>
      </c>
      <c r="B2" s="3"/>
      <c r="C2" s="3"/>
      <c r="D2" s="3"/>
      <c r="E2" s="3"/>
      <c r="F2" s="3"/>
      <c r="G2" s="3"/>
      <c r="H2" s="3"/>
      <c r="I2" s="3"/>
      <c r="J2" s="3"/>
    </row>
    <row r="3" spans="1:10" ht="16.5" customHeight="1">
      <c r="A3" s="3" t="s">
        <v>2</v>
      </c>
      <c r="B3" s="3"/>
      <c r="C3" s="3"/>
      <c r="D3" s="3"/>
      <c r="E3" s="3"/>
      <c r="F3" s="3"/>
      <c r="G3" s="3"/>
      <c r="H3" s="3"/>
      <c r="I3" s="3"/>
      <c r="J3" s="3"/>
    </row>
    <row r="4" spans="1:10" ht="16.5" customHeight="1">
      <c r="A4" s="4" t="s">
        <v>80</v>
      </c>
      <c r="B4" s="4" t="s">
        <v>955</v>
      </c>
      <c r="C4" s="4" t="s">
        <v>956</v>
      </c>
      <c r="D4" s="4" t="s">
        <v>957</v>
      </c>
      <c r="E4" s="4" t="s">
        <v>492</v>
      </c>
      <c r="F4" s="4" t="s">
        <v>80</v>
      </c>
      <c r="G4" s="4" t="s">
        <v>955</v>
      </c>
      <c r="H4" s="4" t="s">
        <v>956</v>
      </c>
      <c r="I4" s="4" t="s">
        <v>957</v>
      </c>
      <c r="J4" s="4" t="s">
        <v>492</v>
      </c>
    </row>
    <row r="5" spans="1:10" ht="16.5" customHeight="1">
      <c r="A5" s="4"/>
      <c r="B5" s="4" t="s">
        <v>958</v>
      </c>
      <c r="C5" s="6">
        <f aca="true" t="shared" si="0" ref="C5:E6">C6</f>
        <v>0</v>
      </c>
      <c r="D5" s="6">
        <f t="shared" si="0"/>
        <v>0</v>
      </c>
      <c r="E5" s="6">
        <f t="shared" si="0"/>
        <v>0</v>
      </c>
      <c r="F5" s="14"/>
      <c r="G5" s="4" t="s">
        <v>959</v>
      </c>
      <c r="H5" s="6">
        <f>H6+H9</f>
        <v>0</v>
      </c>
      <c r="I5" s="6">
        <f>I6+I9</f>
        <v>0</v>
      </c>
      <c r="J5" s="6">
        <f>J6+J9</f>
        <v>0</v>
      </c>
    </row>
    <row r="6" spans="1:10" ht="16.5" customHeight="1">
      <c r="A6" s="14">
        <v>103</v>
      </c>
      <c r="B6" s="12" t="s">
        <v>960</v>
      </c>
      <c r="C6" s="6">
        <f t="shared" si="0"/>
        <v>0</v>
      </c>
      <c r="D6" s="6">
        <f t="shared" si="0"/>
        <v>0</v>
      </c>
      <c r="E6" s="6">
        <f t="shared" si="0"/>
        <v>0</v>
      </c>
      <c r="F6" s="14">
        <v>208</v>
      </c>
      <c r="G6" s="12" t="s">
        <v>264</v>
      </c>
      <c r="H6" s="6">
        <f aca="true" t="shared" si="1" ref="H6:J7">H7</f>
        <v>0</v>
      </c>
      <c r="I6" s="6">
        <f t="shared" si="1"/>
        <v>0</v>
      </c>
      <c r="J6" s="6">
        <f t="shared" si="1"/>
        <v>0</v>
      </c>
    </row>
    <row r="7" spans="1:10" ht="16.5" customHeight="1">
      <c r="A7" s="14">
        <v>10306</v>
      </c>
      <c r="B7" s="12" t="s">
        <v>961</v>
      </c>
      <c r="C7" s="6">
        <f>C8+C40+C45+C51+C55</f>
        <v>0</v>
      </c>
      <c r="D7" s="6">
        <f>D8+D40+D45+D51+D55</f>
        <v>0</v>
      </c>
      <c r="E7" s="6">
        <f>E8+E40+E45+E51+E55</f>
        <v>0</v>
      </c>
      <c r="F7" s="14">
        <v>20804</v>
      </c>
      <c r="G7" s="12" t="s">
        <v>542</v>
      </c>
      <c r="H7" s="6">
        <f t="shared" si="1"/>
        <v>0</v>
      </c>
      <c r="I7" s="6">
        <f t="shared" si="1"/>
        <v>0</v>
      </c>
      <c r="J7" s="6">
        <f t="shared" si="1"/>
        <v>0</v>
      </c>
    </row>
    <row r="8" spans="1:10" ht="16.5" customHeight="1">
      <c r="A8" s="14">
        <v>1030601</v>
      </c>
      <c r="B8" s="12" t="s">
        <v>962</v>
      </c>
      <c r="C8" s="6">
        <f>SUM(C9:C39)</f>
        <v>0</v>
      </c>
      <c r="D8" s="6">
        <f>SUM(D9:D39)</f>
        <v>0</v>
      </c>
      <c r="E8" s="6">
        <f>SUM(E9:E39)</f>
        <v>0</v>
      </c>
      <c r="F8" s="14">
        <v>2080451</v>
      </c>
      <c r="G8" s="5" t="s">
        <v>963</v>
      </c>
      <c r="H8" s="13">
        <v>0</v>
      </c>
      <c r="I8" s="13">
        <v>0</v>
      </c>
      <c r="J8" s="8">
        <v>0</v>
      </c>
    </row>
    <row r="9" spans="1:10" ht="16.5" customHeight="1">
      <c r="A9" s="14">
        <v>103060103</v>
      </c>
      <c r="B9" s="5" t="s">
        <v>964</v>
      </c>
      <c r="C9" s="13">
        <v>0</v>
      </c>
      <c r="D9" s="13">
        <v>0</v>
      </c>
      <c r="E9" s="8">
        <v>0</v>
      </c>
      <c r="F9" s="14">
        <v>223</v>
      </c>
      <c r="G9" s="12" t="s">
        <v>959</v>
      </c>
      <c r="H9" s="6">
        <f>H10+H20+H29+H31+H35</f>
        <v>0</v>
      </c>
      <c r="I9" s="6">
        <f>I10+I20+I29+I31+I35</f>
        <v>0</v>
      </c>
      <c r="J9" s="6">
        <f>J10+J20+J29+J31+J35</f>
        <v>0</v>
      </c>
    </row>
    <row r="10" spans="1:10" ht="16.5" customHeight="1">
      <c r="A10" s="14">
        <v>103060104</v>
      </c>
      <c r="B10" s="5" t="s">
        <v>965</v>
      </c>
      <c r="C10" s="13">
        <v>0</v>
      </c>
      <c r="D10" s="13">
        <v>0</v>
      </c>
      <c r="E10" s="8">
        <v>0</v>
      </c>
      <c r="F10" s="14">
        <v>22301</v>
      </c>
      <c r="G10" s="12" t="s">
        <v>966</v>
      </c>
      <c r="H10" s="6">
        <f>SUM(H11:H19)</f>
        <v>0</v>
      </c>
      <c r="I10" s="6">
        <f>SUM(I11:I19)</f>
        <v>0</v>
      </c>
      <c r="J10" s="6">
        <f>SUM(J11:J19)</f>
        <v>0</v>
      </c>
    </row>
    <row r="11" spans="1:10" ht="16.5" customHeight="1">
      <c r="A11" s="14">
        <v>103060105</v>
      </c>
      <c r="B11" s="5" t="s">
        <v>967</v>
      </c>
      <c r="C11" s="13">
        <v>0</v>
      </c>
      <c r="D11" s="13">
        <v>0</v>
      </c>
      <c r="E11" s="8">
        <v>0</v>
      </c>
      <c r="F11" s="14">
        <v>2230101</v>
      </c>
      <c r="G11" s="5" t="s">
        <v>968</v>
      </c>
      <c r="H11" s="13">
        <v>0</v>
      </c>
      <c r="I11" s="13">
        <v>0</v>
      </c>
      <c r="J11" s="8">
        <v>0</v>
      </c>
    </row>
    <row r="12" spans="1:10" ht="16.5" customHeight="1">
      <c r="A12" s="14">
        <v>103060106</v>
      </c>
      <c r="B12" s="5" t="s">
        <v>969</v>
      </c>
      <c r="C12" s="13">
        <v>0</v>
      </c>
      <c r="D12" s="13">
        <v>0</v>
      </c>
      <c r="E12" s="8">
        <v>0</v>
      </c>
      <c r="F12" s="14">
        <v>2230102</v>
      </c>
      <c r="G12" s="5" t="s">
        <v>970</v>
      </c>
      <c r="H12" s="13">
        <v>0</v>
      </c>
      <c r="I12" s="13">
        <v>0</v>
      </c>
      <c r="J12" s="8">
        <v>0</v>
      </c>
    </row>
    <row r="13" spans="1:10" ht="16.5" customHeight="1">
      <c r="A13" s="14">
        <v>103060107</v>
      </c>
      <c r="B13" s="5" t="s">
        <v>971</v>
      </c>
      <c r="C13" s="13">
        <v>0</v>
      </c>
      <c r="D13" s="13">
        <v>0</v>
      </c>
      <c r="E13" s="8">
        <v>0</v>
      </c>
      <c r="F13" s="14">
        <v>2230103</v>
      </c>
      <c r="G13" s="5" t="s">
        <v>972</v>
      </c>
      <c r="H13" s="13">
        <v>0</v>
      </c>
      <c r="I13" s="13">
        <v>0</v>
      </c>
      <c r="J13" s="8">
        <v>0</v>
      </c>
    </row>
    <row r="14" spans="1:10" ht="16.5" customHeight="1">
      <c r="A14" s="14">
        <v>103060108</v>
      </c>
      <c r="B14" s="5" t="s">
        <v>973</v>
      </c>
      <c r="C14" s="13">
        <v>0</v>
      </c>
      <c r="D14" s="13">
        <v>0</v>
      </c>
      <c r="E14" s="8">
        <v>0</v>
      </c>
      <c r="F14" s="14">
        <v>2230104</v>
      </c>
      <c r="G14" s="5" t="s">
        <v>974</v>
      </c>
      <c r="H14" s="13">
        <v>0</v>
      </c>
      <c r="I14" s="13">
        <v>0</v>
      </c>
      <c r="J14" s="8">
        <v>0</v>
      </c>
    </row>
    <row r="15" spans="1:10" ht="16.5" customHeight="1">
      <c r="A15" s="14">
        <v>103060109</v>
      </c>
      <c r="B15" s="5" t="s">
        <v>975</v>
      </c>
      <c r="C15" s="13">
        <v>0</v>
      </c>
      <c r="D15" s="13">
        <v>0</v>
      </c>
      <c r="E15" s="8">
        <v>0</v>
      </c>
      <c r="F15" s="14">
        <v>2230105</v>
      </c>
      <c r="G15" s="5" t="s">
        <v>976</v>
      </c>
      <c r="H15" s="13">
        <v>0</v>
      </c>
      <c r="I15" s="13">
        <v>0</v>
      </c>
      <c r="J15" s="8">
        <v>0</v>
      </c>
    </row>
    <row r="16" spans="1:10" ht="16.5" customHeight="1">
      <c r="A16" s="14">
        <v>103060112</v>
      </c>
      <c r="B16" s="5" t="s">
        <v>977</v>
      </c>
      <c r="C16" s="13">
        <v>0</v>
      </c>
      <c r="D16" s="13">
        <v>0</v>
      </c>
      <c r="E16" s="8">
        <v>0</v>
      </c>
      <c r="F16" s="14">
        <v>2230106</v>
      </c>
      <c r="G16" s="5" t="s">
        <v>978</v>
      </c>
      <c r="H16" s="13">
        <v>0</v>
      </c>
      <c r="I16" s="13">
        <v>0</v>
      </c>
      <c r="J16" s="8">
        <v>0</v>
      </c>
    </row>
    <row r="17" spans="1:10" ht="16.5" customHeight="1">
      <c r="A17" s="14">
        <v>103060113</v>
      </c>
      <c r="B17" s="5" t="s">
        <v>979</v>
      </c>
      <c r="C17" s="13">
        <v>0</v>
      </c>
      <c r="D17" s="13">
        <v>0</v>
      </c>
      <c r="E17" s="8">
        <v>0</v>
      </c>
      <c r="F17" s="14">
        <v>2230107</v>
      </c>
      <c r="G17" s="5" t="s">
        <v>980</v>
      </c>
      <c r="H17" s="13">
        <v>0</v>
      </c>
      <c r="I17" s="13">
        <v>0</v>
      </c>
      <c r="J17" s="8">
        <v>0</v>
      </c>
    </row>
    <row r="18" spans="1:10" ht="16.5" customHeight="1">
      <c r="A18" s="14">
        <v>103060114</v>
      </c>
      <c r="B18" s="5" t="s">
        <v>981</v>
      </c>
      <c r="C18" s="13">
        <v>0</v>
      </c>
      <c r="D18" s="13">
        <v>0</v>
      </c>
      <c r="E18" s="8">
        <v>0</v>
      </c>
      <c r="F18" s="14">
        <v>2230108</v>
      </c>
      <c r="G18" s="5" t="s">
        <v>982</v>
      </c>
      <c r="H18" s="13">
        <v>0</v>
      </c>
      <c r="I18" s="13">
        <v>0</v>
      </c>
      <c r="J18" s="8">
        <v>0</v>
      </c>
    </row>
    <row r="19" spans="1:10" ht="16.5" customHeight="1">
      <c r="A19" s="14">
        <v>103060115</v>
      </c>
      <c r="B19" s="5" t="s">
        <v>983</v>
      </c>
      <c r="C19" s="13">
        <v>0</v>
      </c>
      <c r="D19" s="13">
        <v>0</v>
      </c>
      <c r="E19" s="8">
        <v>0</v>
      </c>
      <c r="F19" s="14">
        <v>2230199</v>
      </c>
      <c r="G19" s="5" t="s">
        <v>984</v>
      </c>
      <c r="H19" s="13">
        <v>0</v>
      </c>
      <c r="I19" s="13">
        <v>0</v>
      </c>
      <c r="J19" s="8">
        <v>0</v>
      </c>
    </row>
    <row r="20" spans="1:10" ht="16.5" customHeight="1">
      <c r="A20" s="14">
        <v>103060116</v>
      </c>
      <c r="B20" s="5" t="s">
        <v>985</v>
      </c>
      <c r="C20" s="13">
        <v>0</v>
      </c>
      <c r="D20" s="13">
        <v>0</v>
      </c>
      <c r="E20" s="8">
        <v>0</v>
      </c>
      <c r="F20" s="14">
        <v>22302</v>
      </c>
      <c r="G20" s="12" t="s">
        <v>986</v>
      </c>
      <c r="H20" s="6">
        <f>SUM(H21:H28)</f>
        <v>0</v>
      </c>
      <c r="I20" s="6">
        <f>SUM(I21:I28)</f>
        <v>0</v>
      </c>
      <c r="J20" s="6">
        <f>SUM(J21:J28)</f>
        <v>0</v>
      </c>
    </row>
    <row r="21" spans="1:10" ht="16.5" customHeight="1">
      <c r="A21" s="14">
        <v>103060117</v>
      </c>
      <c r="B21" s="5" t="s">
        <v>987</v>
      </c>
      <c r="C21" s="13">
        <v>0</v>
      </c>
      <c r="D21" s="13">
        <v>0</v>
      </c>
      <c r="E21" s="8">
        <v>0</v>
      </c>
      <c r="F21" s="14">
        <v>2230201</v>
      </c>
      <c r="G21" s="5" t="s">
        <v>988</v>
      </c>
      <c r="H21" s="13">
        <v>0</v>
      </c>
      <c r="I21" s="13">
        <v>0</v>
      </c>
      <c r="J21" s="8">
        <v>0</v>
      </c>
    </row>
    <row r="22" spans="1:10" ht="16.5" customHeight="1">
      <c r="A22" s="14">
        <v>103060118</v>
      </c>
      <c r="B22" s="5" t="s">
        <v>989</v>
      </c>
      <c r="C22" s="13">
        <v>0</v>
      </c>
      <c r="D22" s="13">
        <v>0</v>
      </c>
      <c r="E22" s="8">
        <v>0</v>
      </c>
      <c r="F22" s="14">
        <v>2230202</v>
      </c>
      <c r="G22" s="5" t="s">
        <v>990</v>
      </c>
      <c r="H22" s="13">
        <v>0</v>
      </c>
      <c r="I22" s="13">
        <v>0</v>
      </c>
      <c r="J22" s="8">
        <v>0</v>
      </c>
    </row>
    <row r="23" spans="1:10" ht="16.5" customHeight="1">
      <c r="A23" s="14">
        <v>103060119</v>
      </c>
      <c r="B23" s="5" t="s">
        <v>991</v>
      </c>
      <c r="C23" s="13">
        <v>0</v>
      </c>
      <c r="D23" s="13">
        <v>0</v>
      </c>
      <c r="E23" s="8">
        <v>0</v>
      </c>
      <c r="F23" s="14">
        <v>2230203</v>
      </c>
      <c r="G23" s="5" t="s">
        <v>992</v>
      </c>
      <c r="H23" s="13">
        <v>0</v>
      </c>
      <c r="I23" s="13">
        <v>0</v>
      </c>
      <c r="J23" s="8">
        <v>0</v>
      </c>
    </row>
    <row r="24" spans="1:10" ht="16.5" customHeight="1">
      <c r="A24" s="14">
        <v>103060120</v>
      </c>
      <c r="B24" s="5" t="s">
        <v>993</v>
      </c>
      <c r="C24" s="13">
        <v>0</v>
      </c>
      <c r="D24" s="13">
        <v>0</v>
      </c>
      <c r="E24" s="8">
        <v>0</v>
      </c>
      <c r="F24" s="14">
        <v>2230204</v>
      </c>
      <c r="G24" s="5" t="s">
        <v>994</v>
      </c>
      <c r="H24" s="13">
        <v>0</v>
      </c>
      <c r="I24" s="13">
        <v>0</v>
      </c>
      <c r="J24" s="8">
        <v>0</v>
      </c>
    </row>
    <row r="25" spans="1:10" ht="16.5" customHeight="1">
      <c r="A25" s="14">
        <v>103060121</v>
      </c>
      <c r="B25" s="5" t="s">
        <v>995</v>
      </c>
      <c r="C25" s="13">
        <v>0</v>
      </c>
      <c r="D25" s="13">
        <v>0</v>
      </c>
      <c r="E25" s="8">
        <v>0</v>
      </c>
      <c r="F25" s="14">
        <v>2230205</v>
      </c>
      <c r="G25" s="5" t="s">
        <v>996</v>
      </c>
      <c r="H25" s="13">
        <v>0</v>
      </c>
      <c r="I25" s="13">
        <v>0</v>
      </c>
      <c r="J25" s="8">
        <v>0</v>
      </c>
    </row>
    <row r="26" spans="1:10" ht="16.5" customHeight="1">
      <c r="A26" s="14">
        <v>103060122</v>
      </c>
      <c r="B26" s="5" t="s">
        <v>997</v>
      </c>
      <c r="C26" s="13">
        <v>0</v>
      </c>
      <c r="D26" s="13">
        <v>0</v>
      </c>
      <c r="E26" s="8">
        <v>0</v>
      </c>
      <c r="F26" s="14">
        <v>2230206</v>
      </c>
      <c r="G26" s="5" t="s">
        <v>998</v>
      </c>
      <c r="H26" s="13">
        <v>0</v>
      </c>
      <c r="I26" s="13">
        <v>0</v>
      </c>
      <c r="J26" s="8">
        <v>0</v>
      </c>
    </row>
    <row r="27" spans="1:10" ht="16.5" customHeight="1">
      <c r="A27" s="14">
        <v>103060123</v>
      </c>
      <c r="B27" s="5" t="s">
        <v>999</v>
      </c>
      <c r="C27" s="13">
        <v>0</v>
      </c>
      <c r="D27" s="13">
        <v>0</v>
      </c>
      <c r="E27" s="8">
        <v>0</v>
      </c>
      <c r="F27" s="14">
        <v>2230207</v>
      </c>
      <c r="G27" s="5" t="s">
        <v>1000</v>
      </c>
      <c r="H27" s="13">
        <v>0</v>
      </c>
      <c r="I27" s="13">
        <v>0</v>
      </c>
      <c r="J27" s="8">
        <v>0</v>
      </c>
    </row>
    <row r="28" spans="1:10" ht="16.5" customHeight="1">
      <c r="A28" s="14">
        <v>103060124</v>
      </c>
      <c r="B28" s="5" t="s">
        <v>1001</v>
      </c>
      <c r="C28" s="13">
        <v>0</v>
      </c>
      <c r="D28" s="13">
        <v>0</v>
      </c>
      <c r="E28" s="8">
        <v>0</v>
      </c>
      <c r="F28" s="14">
        <v>2230299</v>
      </c>
      <c r="G28" s="5" t="s">
        <v>1002</v>
      </c>
      <c r="H28" s="13">
        <v>0</v>
      </c>
      <c r="I28" s="13">
        <v>0</v>
      </c>
      <c r="J28" s="8">
        <v>0</v>
      </c>
    </row>
    <row r="29" spans="1:10" ht="16.5" customHeight="1">
      <c r="A29" s="14">
        <v>103060125</v>
      </c>
      <c r="B29" s="5" t="s">
        <v>1003</v>
      </c>
      <c r="C29" s="13">
        <v>0</v>
      </c>
      <c r="D29" s="13">
        <v>0</v>
      </c>
      <c r="E29" s="8">
        <v>0</v>
      </c>
      <c r="F29" s="14">
        <v>22303</v>
      </c>
      <c r="G29" s="12" t="s">
        <v>1004</v>
      </c>
      <c r="H29" s="6">
        <f>H30</f>
        <v>0</v>
      </c>
      <c r="I29" s="6">
        <f>I30</f>
        <v>0</v>
      </c>
      <c r="J29" s="6">
        <f>J30</f>
        <v>0</v>
      </c>
    </row>
    <row r="30" spans="1:10" ht="16.5" customHeight="1">
      <c r="A30" s="14">
        <v>103060126</v>
      </c>
      <c r="B30" s="5" t="s">
        <v>1005</v>
      </c>
      <c r="C30" s="13">
        <v>0</v>
      </c>
      <c r="D30" s="13">
        <v>0</v>
      </c>
      <c r="E30" s="8">
        <v>0</v>
      </c>
      <c r="F30" s="14">
        <v>2230301</v>
      </c>
      <c r="G30" s="5" t="s">
        <v>1006</v>
      </c>
      <c r="H30" s="13">
        <v>0</v>
      </c>
      <c r="I30" s="13">
        <v>0</v>
      </c>
      <c r="J30" s="8">
        <v>0</v>
      </c>
    </row>
    <row r="31" spans="1:10" ht="16.5" customHeight="1">
      <c r="A31" s="14">
        <v>103060127</v>
      </c>
      <c r="B31" s="5" t="s">
        <v>1007</v>
      </c>
      <c r="C31" s="13">
        <v>0</v>
      </c>
      <c r="D31" s="13">
        <v>0</v>
      </c>
      <c r="E31" s="8">
        <v>0</v>
      </c>
      <c r="F31" s="14">
        <v>22304</v>
      </c>
      <c r="G31" s="12" t="s">
        <v>1008</v>
      </c>
      <c r="H31" s="6">
        <f>H32+H33+H34</f>
        <v>0</v>
      </c>
      <c r="I31" s="6">
        <f>I32+I33+I34</f>
        <v>0</v>
      </c>
      <c r="J31" s="6">
        <f>J32+J33+J34</f>
        <v>0</v>
      </c>
    </row>
    <row r="32" spans="1:10" ht="16.5" customHeight="1">
      <c r="A32" s="14">
        <v>103060128</v>
      </c>
      <c r="B32" s="5" t="s">
        <v>1009</v>
      </c>
      <c r="C32" s="13">
        <v>0</v>
      </c>
      <c r="D32" s="13">
        <v>0</v>
      </c>
      <c r="E32" s="8">
        <v>0</v>
      </c>
      <c r="F32" s="14">
        <v>2230401</v>
      </c>
      <c r="G32" s="5" t="s">
        <v>1010</v>
      </c>
      <c r="H32" s="13">
        <v>0</v>
      </c>
      <c r="I32" s="13">
        <v>0</v>
      </c>
      <c r="J32" s="8">
        <v>0</v>
      </c>
    </row>
    <row r="33" spans="1:10" ht="16.5" customHeight="1">
      <c r="A33" s="14">
        <v>103060129</v>
      </c>
      <c r="B33" s="5" t="s">
        <v>1011</v>
      </c>
      <c r="C33" s="13">
        <v>0</v>
      </c>
      <c r="D33" s="13">
        <v>0</v>
      </c>
      <c r="E33" s="8">
        <v>0</v>
      </c>
      <c r="F33" s="14">
        <v>2230402</v>
      </c>
      <c r="G33" s="5" t="s">
        <v>1012</v>
      </c>
      <c r="H33" s="13">
        <v>0</v>
      </c>
      <c r="I33" s="13">
        <v>0</v>
      </c>
      <c r="J33" s="8">
        <v>0</v>
      </c>
    </row>
    <row r="34" spans="1:10" ht="16.5" customHeight="1">
      <c r="A34" s="14">
        <v>103060130</v>
      </c>
      <c r="B34" s="5" t="s">
        <v>1013</v>
      </c>
      <c r="C34" s="13">
        <v>0</v>
      </c>
      <c r="D34" s="13">
        <v>0</v>
      </c>
      <c r="E34" s="8">
        <v>0</v>
      </c>
      <c r="F34" s="14">
        <v>2230499</v>
      </c>
      <c r="G34" s="5" t="s">
        <v>1014</v>
      </c>
      <c r="H34" s="13">
        <v>0</v>
      </c>
      <c r="I34" s="13">
        <v>0</v>
      </c>
      <c r="J34" s="8">
        <v>0</v>
      </c>
    </row>
    <row r="35" spans="1:10" ht="16.5" customHeight="1">
      <c r="A35" s="14">
        <v>103060131</v>
      </c>
      <c r="B35" s="5" t="s">
        <v>1015</v>
      </c>
      <c r="C35" s="13">
        <v>0</v>
      </c>
      <c r="D35" s="13">
        <v>0</v>
      </c>
      <c r="E35" s="8">
        <v>0</v>
      </c>
      <c r="F35" s="14">
        <v>22399</v>
      </c>
      <c r="G35" s="12" t="s">
        <v>1016</v>
      </c>
      <c r="H35" s="6">
        <f>H36</f>
        <v>0</v>
      </c>
      <c r="I35" s="6">
        <f>I36</f>
        <v>0</v>
      </c>
      <c r="J35" s="6">
        <f>J36</f>
        <v>0</v>
      </c>
    </row>
    <row r="36" spans="1:10" ht="16.5" customHeight="1">
      <c r="A36" s="14">
        <v>103060132</v>
      </c>
      <c r="B36" s="5" t="s">
        <v>1017</v>
      </c>
      <c r="C36" s="13">
        <v>0</v>
      </c>
      <c r="D36" s="13">
        <v>0</v>
      </c>
      <c r="E36" s="8">
        <v>0</v>
      </c>
      <c r="F36" s="14">
        <v>2239901</v>
      </c>
      <c r="G36" s="5" t="s">
        <v>1018</v>
      </c>
      <c r="H36" s="13">
        <v>0</v>
      </c>
      <c r="I36" s="13">
        <v>0</v>
      </c>
      <c r="J36" s="8">
        <v>0</v>
      </c>
    </row>
    <row r="37" spans="1:10" ht="16.5" customHeight="1">
      <c r="A37" s="14">
        <v>103060133</v>
      </c>
      <c r="B37" s="5" t="s">
        <v>1019</v>
      </c>
      <c r="C37" s="13">
        <v>0</v>
      </c>
      <c r="D37" s="13">
        <v>0</v>
      </c>
      <c r="E37" s="8">
        <v>0</v>
      </c>
      <c r="F37" s="14"/>
      <c r="G37" s="5"/>
      <c r="H37" s="15"/>
      <c r="I37" s="15"/>
      <c r="J37" s="15"/>
    </row>
    <row r="38" spans="1:10" ht="16.5" customHeight="1">
      <c r="A38" s="14">
        <v>103060134</v>
      </c>
      <c r="B38" s="5" t="s">
        <v>1020</v>
      </c>
      <c r="C38" s="13">
        <v>0</v>
      </c>
      <c r="D38" s="13">
        <v>0</v>
      </c>
      <c r="E38" s="8">
        <v>0</v>
      </c>
      <c r="F38" s="14"/>
      <c r="G38" s="5"/>
      <c r="H38" s="15"/>
      <c r="I38" s="15"/>
      <c r="J38" s="15"/>
    </row>
    <row r="39" spans="1:10" ht="16.5" customHeight="1">
      <c r="A39" s="14">
        <v>103060198</v>
      </c>
      <c r="B39" s="5" t="s">
        <v>1021</v>
      </c>
      <c r="C39" s="13">
        <v>0</v>
      </c>
      <c r="D39" s="13">
        <v>0</v>
      </c>
      <c r="E39" s="8">
        <v>0</v>
      </c>
      <c r="F39" s="14"/>
      <c r="G39" s="5"/>
      <c r="H39" s="15"/>
      <c r="I39" s="15"/>
      <c r="J39" s="15"/>
    </row>
    <row r="40" spans="1:10" ht="16.5" customHeight="1">
      <c r="A40" s="14">
        <v>1030602</v>
      </c>
      <c r="B40" s="12" t="s">
        <v>1022</v>
      </c>
      <c r="C40" s="6">
        <f>SUM(C41:C44)</f>
        <v>0</v>
      </c>
      <c r="D40" s="6">
        <f>SUM(D41:D44)</f>
        <v>0</v>
      </c>
      <c r="E40" s="6">
        <f>SUM(E41:E44)</f>
        <v>0</v>
      </c>
      <c r="F40" s="14"/>
      <c r="G40" s="5"/>
      <c r="H40" s="15"/>
      <c r="I40" s="15"/>
      <c r="J40" s="15"/>
    </row>
    <row r="41" spans="1:10" ht="16.5" customHeight="1">
      <c r="A41" s="14">
        <v>103060202</v>
      </c>
      <c r="B41" s="5" t="s">
        <v>1023</v>
      </c>
      <c r="C41" s="13">
        <v>0</v>
      </c>
      <c r="D41" s="13">
        <v>0</v>
      </c>
      <c r="E41" s="8">
        <v>0</v>
      </c>
      <c r="F41" s="14"/>
      <c r="G41" s="5"/>
      <c r="H41" s="15"/>
      <c r="I41" s="15"/>
      <c r="J41" s="15"/>
    </row>
    <row r="42" spans="1:10" ht="16.5" customHeight="1">
      <c r="A42" s="14">
        <v>103060203</v>
      </c>
      <c r="B42" s="5" t="s">
        <v>1024</v>
      </c>
      <c r="C42" s="13">
        <v>0</v>
      </c>
      <c r="D42" s="13">
        <v>0</v>
      </c>
      <c r="E42" s="8">
        <v>0</v>
      </c>
      <c r="F42" s="14"/>
      <c r="G42" s="5"/>
      <c r="H42" s="15"/>
      <c r="I42" s="15"/>
      <c r="J42" s="15"/>
    </row>
    <row r="43" spans="1:10" ht="16.5" customHeight="1">
      <c r="A43" s="14">
        <v>103060204</v>
      </c>
      <c r="B43" s="5" t="s">
        <v>1025</v>
      </c>
      <c r="C43" s="13">
        <v>0</v>
      </c>
      <c r="D43" s="13">
        <v>0</v>
      </c>
      <c r="E43" s="8">
        <v>0</v>
      </c>
      <c r="F43" s="14"/>
      <c r="G43" s="5"/>
      <c r="H43" s="15"/>
      <c r="I43" s="15"/>
      <c r="J43" s="15"/>
    </row>
    <row r="44" spans="1:10" ht="16.5" customHeight="1">
      <c r="A44" s="14">
        <v>103060298</v>
      </c>
      <c r="B44" s="5" t="s">
        <v>1026</v>
      </c>
      <c r="C44" s="13">
        <v>0</v>
      </c>
      <c r="D44" s="13">
        <v>0</v>
      </c>
      <c r="E44" s="8">
        <v>0</v>
      </c>
      <c r="F44" s="14"/>
      <c r="G44" s="5"/>
      <c r="H44" s="15"/>
      <c r="I44" s="15"/>
      <c r="J44" s="15"/>
    </row>
    <row r="45" spans="1:10" ht="16.5" customHeight="1">
      <c r="A45" s="14">
        <v>1030603</v>
      </c>
      <c r="B45" s="12" t="s">
        <v>1027</v>
      </c>
      <c r="C45" s="6">
        <f>SUM(C46:C50)</f>
        <v>0</v>
      </c>
      <c r="D45" s="6">
        <f>SUM(D46:D50)</f>
        <v>0</v>
      </c>
      <c r="E45" s="6">
        <f>SUM(E46:E50)</f>
        <v>0</v>
      </c>
      <c r="F45" s="14"/>
      <c r="G45" s="5"/>
      <c r="H45" s="15"/>
      <c r="I45" s="15"/>
      <c r="J45" s="15"/>
    </row>
    <row r="46" spans="1:10" ht="16.5" customHeight="1">
      <c r="A46" s="14">
        <v>103060301</v>
      </c>
      <c r="B46" s="5" t="s">
        <v>1028</v>
      </c>
      <c r="C46" s="13">
        <v>0</v>
      </c>
      <c r="D46" s="13">
        <v>0</v>
      </c>
      <c r="E46" s="8">
        <v>0</v>
      </c>
      <c r="F46" s="14"/>
      <c r="G46" s="5"/>
      <c r="H46" s="15"/>
      <c r="I46" s="15"/>
      <c r="J46" s="15"/>
    </row>
    <row r="47" spans="1:10" ht="16.5" customHeight="1">
      <c r="A47" s="14">
        <v>103060304</v>
      </c>
      <c r="B47" s="5" t="s">
        <v>1029</v>
      </c>
      <c r="C47" s="13">
        <v>0</v>
      </c>
      <c r="D47" s="13">
        <v>0</v>
      </c>
      <c r="E47" s="8">
        <v>0</v>
      </c>
      <c r="F47" s="14"/>
      <c r="G47" s="5"/>
      <c r="H47" s="15"/>
      <c r="I47" s="15"/>
      <c r="J47" s="15"/>
    </row>
    <row r="48" spans="1:10" ht="16.5" customHeight="1">
      <c r="A48" s="14">
        <v>103060305</v>
      </c>
      <c r="B48" s="5" t="s">
        <v>1030</v>
      </c>
      <c r="C48" s="13">
        <v>0</v>
      </c>
      <c r="D48" s="13">
        <v>0</v>
      </c>
      <c r="E48" s="8">
        <v>0</v>
      </c>
      <c r="F48" s="14"/>
      <c r="G48" s="5"/>
      <c r="H48" s="15"/>
      <c r="I48" s="15"/>
      <c r="J48" s="15"/>
    </row>
    <row r="49" spans="1:10" ht="16.5" customHeight="1">
      <c r="A49" s="14">
        <v>103060307</v>
      </c>
      <c r="B49" s="5" t="s">
        <v>1031</v>
      </c>
      <c r="C49" s="13">
        <v>0</v>
      </c>
      <c r="D49" s="13">
        <v>0</v>
      </c>
      <c r="E49" s="8">
        <v>0</v>
      </c>
      <c r="F49" s="14"/>
      <c r="G49" s="5"/>
      <c r="H49" s="15"/>
      <c r="I49" s="15"/>
      <c r="J49" s="15"/>
    </row>
    <row r="50" spans="1:10" ht="16.5" customHeight="1">
      <c r="A50" s="14">
        <v>103060398</v>
      </c>
      <c r="B50" s="5" t="s">
        <v>1032</v>
      </c>
      <c r="C50" s="13">
        <v>0</v>
      </c>
      <c r="D50" s="13">
        <v>0</v>
      </c>
      <c r="E50" s="8">
        <v>0</v>
      </c>
      <c r="F50" s="14"/>
      <c r="G50" s="5"/>
      <c r="H50" s="15"/>
      <c r="I50" s="15"/>
      <c r="J50" s="15"/>
    </row>
    <row r="51" spans="1:10" ht="16.5" customHeight="1">
      <c r="A51" s="14">
        <v>1030604</v>
      </c>
      <c r="B51" s="12" t="s">
        <v>1033</v>
      </c>
      <c r="C51" s="6">
        <f>SUM(C52:C54)</f>
        <v>0</v>
      </c>
      <c r="D51" s="6">
        <f>SUM(D52:D54)</f>
        <v>0</v>
      </c>
      <c r="E51" s="6">
        <f>SUM(E52:E54)</f>
        <v>0</v>
      </c>
      <c r="F51" s="14"/>
      <c r="G51" s="5"/>
      <c r="H51" s="15"/>
      <c r="I51" s="15"/>
      <c r="J51" s="15"/>
    </row>
    <row r="52" spans="1:10" ht="16.5" customHeight="1">
      <c r="A52" s="14">
        <v>103060401</v>
      </c>
      <c r="B52" s="5" t="s">
        <v>1034</v>
      </c>
      <c r="C52" s="13">
        <v>0</v>
      </c>
      <c r="D52" s="13">
        <v>0</v>
      </c>
      <c r="E52" s="8">
        <v>0</v>
      </c>
      <c r="F52" s="14"/>
      <c r="G52" s="5"/>
      <c r="H52" s="15"/>
      <c r="I52" s="15"/>
      <c r="J52" s="15"/>
    </row>
    <row r="53" spans="1:10" ht="16.5" customHeight="1">
      <c r="A53" s="14">
        <v>103060402</v>
      </c>
      <c r="B53" s="5" t="s">
        <v>1035</v>
      </c>
      <c r="C53" s="13">
        <v>0</v>
      </c>
      <c r="D53" s="13">
        <v>0</v>
      </c>
      <c r="E53" s="8">
        <v>0</v>
      </c>
      <c r="F53" s="14"/>
      <c r="G53" s="5"/>
      <c r="H53" s="15"/>
      <c r="I53" s="15"/>
      <c r="J53" s="15"/>
    </row>
    <row r="54" spans="1:10" ht="16.5" customHeight="1">
      <c r="A54" s="14">
        <v>103060498</v>
      </c>
      <c r="B54" s="5" t="s">
        <v>1036</v>
      </c>
      <c r="C54" s="13">
        <v>0</v>
      </c>
      <c r="D54" s="13">
        <v>0</v>
      </c>
      <c r="E54" s="8">
        <v>0</v>
      </c>
      <c r="F54" s="14"/>
      <c r="G54" s="5"/>
      <c r="H54" s="15"/>
      <c r="I54" s="15"/>
      <c r="J54" s="15"/>
    </row>
    <row r="55" spans="1:10" ht="16.5" customHeight="1">
      <c r="A55" s="14">
        <v>1030698</v>
      </c>
      <c r="B55" s="12" t="s">
        <v>1037</v>
      </c>
      <c r="C55" s="13">
        <v>0</v>
      </c>
      <c r="D55" s="13">
        <v>0</v>
      </c>
      <c r="E55" s="8">
        <v>0</v>
      </c>
      <c r="F55" s="14"/>
      <c r="G55" s="5"/>
      <c r="H55" s="15"/>
      <c r="I55" s="15"/>
      <c r="J55" s="15"/>
    </row>
    <row r="56" ht="16.5" customHeight="1">
      <c r="A56" s="1" t="s">
        <v>1038</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13"/>
  <sheetViews>
    <sheetView showGridLines="0" showZeros="0" workbookViewId="0" topLeftCell="A1">
      <selection activeCell="B21" sqref="B21"/>
    </sheetView>
  </sheetViews>
  <sheetFormatPr defaultColWidth="12.125" defaultRowHeight="15" customHeight="1"/>
  <cols>
    <col min="1" max="1" width="34.25390625" style="1" customWidth="1"/>
    <col min="2" max="2" width="26.00390625" style="1" customWidth="1"/>
    <col min="3" max="3" width="34.25390625" style="1" customWidth="1"/>
    <col min="4" max="4" width="26.00390625" style="1" customWidth="1"/>
    <col min="5" max="16384" width="12.125" style="1" customWidth="1"/>
  </cols>
  <sheetData>
    <row r="1" spans="1:4" ht="33.75" customHeight="1">
      <c r="A1" s="2" t="s">
        <v>1039</v>
      </c>
      <c r="B1" s="2"/>
      <c r="C1" s="2"/>
      <c r="D1" s="2"/>
    </row>
    <row r="2" spans="1:4" ht="16.5" customHeight="1">
      <c r="A2" s="3" t="s">
        <v>1040</v>
      </c>
      <c r="B2" s="3"/>
      <c r="C2" s="3"/>
      <c r="D2" s="3"/>
    </row>
    <row r="3" spans="1:4" ht="16.5" customHeight="1">
      <c r="A3" s="3" t="s">
        <v>2</v>
      </c>
      <c r="B3" s="3"/>
      <c r="C3" s="3"/>
      <c r="D3" s="3"/>
    </row>
    <row r="4" spans="1:4" ht="16.5" customHeight="1">
      <c r="A4" s="4" t="s">
        <v>932</v>
      </c>
      <c r="B4" s="4" t="s">
        <v>492</v>
      </c>
      <c r="C4" s="4" t="s">
        <v>932</v>
      </c>
      <c r="D4" s="4" t="s">
        <v>492</v>
      </c>
    </row>
    <row r="5" spans="1:4" ht="16.5" customHeight="1">
      <c r="A5" s="5" t="s">
        <v>958</v>
      </c>
      <c r="B5" s="6">
        <f>'[1]L14'!E5</f>
        <v>0</v>
      </c>
      <c r="C5" s="5" t="s">
        <v>959</v>
      </c>
      <c r="D5" s="6">
        <f>'[1]L14'!J5</f>
        <v>0</v>
      </c>
    </row>
    <row r="6" spans="1:4" ht="16.5" customHeight="1">
      <c r="A6" s="5" t="s">
        <v>1041</v>
      </c>
      <c r="B6" s="13">
        <v>0</v>
      </c>
      <c r="C6" s="5" t="s">
        <v>1042</v>
      </c>
      <c r="D6" s="13">
        <v>0</v>
      </c>
    </row>
    <row r="7" spans="1:4" ht="16.5" customHeight="1">
      <c r="A7" s="5" t="s">
        <v>1043</v>
      </c>
      <c r="B7" s="13">
        <v>0</v>
      </c>
      <c r="C7" s="5" t="s">
        <v>1044</v>
      </c>
      <c r="D7" s="13">
        <v>0</v>
      </c>
    </row>
    <row r="8" spans="1:4" ht="16.5" customHeight="1">
      <c r="A8" s="5" t="s">
        <v>1045</v>
      </c>
      <c r="B8" s="7">
        <v>0</v>
      </c>
      <c r="C8" s="5" t="s">
        <v>1046</v>
      </c>
      <c r="D8" s="8">
        <v>0</v>
      </c>
    </row>
    <row r="9" spans="1:4" ht="16.5" customHeight="1">
      <c r="A9" s="5" t="s">
        <v>1047</v>
      </c>
      <c r="B9" s="13">
        <v>0</v>
      </c>
      <c r="C9" s="5" t="s">
        <v>1048</v>
      </c>
      <c r="D9" s="13">
        <v>0</v>
      </c>
    </row>
    <row r="10" spans="1:4" ht="16.5" customHeight="1">
      <c r="A10" s="5" t="s">
        <v>1049</v>
      </c>
      <c r="B10" s="13">
        <v>0</v>
      </c>
      <c r="C10" s="5" t="s">
        <v>1050</v>
      </c>
      <c r="D10" s="13">
        <v>0</v>
      </c>
    </row>
    <row r="11" spans="1:4" ht="16.5" customHeight="1">
      <c r="A11" s="5"/>
      <c r="B11" s="9"/>
      <c r="C11" s="5" t="s">
        <v>1051</v>
      </c>
      <c r="D11" s="6">
        <f>B12-SUM(D5:D10)</f>
        <v>0</v>
      </c>
    </row>
    <row r="12" spans="1:4" ht="16.5" customHeight="1">
      <c r="A12" s="4" t="s">
        <v>1052</v>
      </c>
      <c r="B12" s="6">
        <f>SUM(B5:B10)</f>
        <v>0</v>
      </c>
      <c r="C12" s="4" t="s">
        <v>1053</v>
      </c>
      <c r="D12" s="6">
        <f>SUM(D5:D11)</f>
        <v>0</v>
      </c>
    </row>
    <row r="13" ht="15" customHeight="1">
      <c r="A13" s="1" t="s">
        <v>1054</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J20"/>
  <sheetViews>
    <sheetView showGridLines="0" showZeros="0" workbookViewId="0" topLeftCell="A1">
      <selection activeCell="A24" sqref="A24"/>
    </sheetView>
  </sheetViews>
  <sheetFormatPr defaultColWidth="12.125" defaultRowHeight="15" customHeight="1"/>
  <cols>
    <col min="1" max="1" width="30.00390625" style="1" customWidth="1"/>
    <col min="2" max="2" width="13.125" style="1" customWidth="1"/>
    <col min="3" max="3" width="12.125" style="1" customWidth="1"/>
    <col min="4" max="4" width="12.50390625" style="1" customWidth="1"/>
    <col min="5" max="5" width="13.125" style="1" customWidth="1"/>
    <col min="6" max="6" width="12.25390625" style="1" customWidth="1"/>
    <col min="7" max="7" width="11.875" style="1" customWidth="1"/>
    <col min="8" max="9" width="12.625" style="1" customWidth="1"/>
    <col min="10" max="10" width="12.50390625" style="1" customWidth="1"/>
    <col min="11" max="16384" width="12.125" style="1" customWidth="1"/>
  </cols>
  <sheetData>
    <row r="1" spans="1:10" ht="33.75" customHeight="1">
      <c r="A1" s="2" t="s">
        <v>1055</v>
      </c>
      <c r="B1" s="2"/>
      <c r="C1" s="2"/>
      <c r="D1" s="2"/>
      <c r="E1" s="2"/>
      <c r="F1" s="2"/>
      <c r="G1" s="2"/>
      <c r="H1" s="2"/>
      <c r="I1" s="2"/>
      <c r="J1" s="2"/>
    </row>
    <row r="2" spans="1:10" ht="16.5" customHeight="1">
      <c r="A2" s="3" t="s">
        <v>1056</v>
      </c>
      <c r="B2" s="3"/>
      <c r="C2" s="3"/>
      <c r="D2" s="3"/>
      <c r="E2" s="3"/>
      <c r="F2" s="3"/>
      <c r="G2" s="3"/>
      <c r="H2" s="3"/>
      <c r="I2" s="3"/>
      <c r="J2" s="3"/>
    </row>
    <row r="3" spans="1:10" ht="16.5" customHeight="1">
      <c r="A3" s="3" t="s">
        <v>2</v>
      </c>
      <c r="B3" s="3"/>
      <c r="C3" s="3"/>
      <c r="D3" s="3"/>
      <c r="E3" s="3"/>
      <c r="F3" s="3"/>
      <c r="G3" s="3"/>
      <c r="H3" s="3"/>
      <c r="I3" s="3"/>
      <c r="J3" s="3"/>
    </row>
    <row r="4" spans="1:10" ht="43.5" customHeight="1">
      <c r="A4" s="4" t="s">
        <v>1057</v>
      </c>
      <c r="B4" s="11" t="s">
        <v>563</v>
      </c>
      <c r="C4" s="11" t="s">
        <v>1058</v>
      </c>
      <c r="D4" s="11" t="s">
        <v>1059</v>
      </c>
      <c r="E4" s="11" t="s">
        <v>1060</v>
      </c>
      <c r="F4" s="11" t="s">
        <v>1061</v>
      </c>
      <c r="G4" s="11" t="s">
        <v>1062</v>
      </c>
      <c r="H4" s="11" t="s">
        <v>1063</v>
      </c>
      <c r="I4" s="11" t="s">
        <v>1064</v>
      </c>
      <c r="J4" s="11" t="s">
        <v>1065</v>
      </c>
    </row>
    <row r="5" spans="1:10" ht="16.5" customHeight="1">
      <c r="A5" s="12" t="s">
        <v>1066</v>
      </c>
      <c r="B5" s="6">
        <f aca="true" t="shared" si="0" ref="B5:B19">SUM(C5:J5)</f>
        <v>0</v>
      </c>
      <c r="C5" s="13">
        <v>0</v>
      </c>
      <c r="D5" s="13">
        <v>0</v>
      </c>
      <c r="E5" s="13">
        <v>0</v>
      </c>
      <c r="F5" s="13">
        <v>0</v>
      </c>
      <c r="G5" s="13">
        <v>0</v>
      </c>
      <c r="H5" s="13">
        <v>0</v>
      </c>
      <c r="I5" s="13">
        <v>0</v>
      </c>
      <c r="J5" s="13">
        <v>0</v>
      </c>
    </row>
    <row r="6" spans="1:10" ht="16.5" customHeight="1">
      <c r="A6" s="5" t="s">
        <v>1067</v>
      </c>
      <c r="B6" s="6">
        <f t="shared" si="0"/>
        <v>0</v>
      </c>
      <c r="C6" s="13">
        <v>0</v>
      </c>
      <c r="D6" s="13">
        <v>0</v>
      </c>
      <c r="E6" s="13">
        <v>0</v>
      </c>
      <c r="F6" s="13">
        <v>0</v>
      </c>
      <c r="G6" s="13">
        <v>0</v>
      </c>
      <c r="H6" s="13">
        <v>0</v>
      </c>
      <c r="I6" s="13">
        <v>0</v>
      </c>
      <c r="J6" s="13">
        <v>0</v>
      </c>
    </row>
    <row r="7" spans="1:10" ht="15" customHeight="1">
      <c r="A7" s="5" t="s">
        <v>1068</v>
      </c>
      <c r="B7" s="6">
        <f t="shared" si="0"/>
        <v>0</v>
      </c>
      <c r="C7" s="13">
        <v>0</v>
      </c>
      <c r="D7" s="13">
        <v>0</v>
      </c>
      <c r="E7" s="13">
        <v>0</v>
      </c>
      <c r="F7" s="13">
        <v>0</v>
      </c>
      <c r="G7" s="13">
        <v>0</v>
      </c>
      <c r="H7" s="13">
        <v>0</v>
      </c>
      <c r="I7" s="13">
        <v>0</v>
      </c>
      <c r="J7" s="13">
        <v>0</v>
      </c>
    </row>
    <row r="8" spans="1:10" ht="15" customHeight="1">
      <c r="A8" s="5" t="s">
        <v>1069</v>
      </c>
      <c r="B8" s="6">
        <f t="shared" si="0"/>
        <v>0</v>
      </c>
      <c r="C8" s="13">
        <v>0</v>
      </c>
      <c r="D8" s="13">
        <v>0</v>
      </c>
      <c r="E8" s="13">
        <v>0</v>
      </c>
      <c r="F8" s="13">
        <v>0</v>
      </c>
      <c r="G8" s="13">
        <v>0</v>
      </c>
      <c r="H8" s="13">
        <v>0</v>
      </c>
      <c r="I8" s="13">
        <v>0</v>
      </c>
      <c r="J8" s="13">
        <v>0</v>
      </c>
    </row>
    <row r="9" spans="1:10" ht="16.5" customHeight="1">
      <c r="A9" s="5" t="s">
        <v>1070</v>
      </c>
      <c r="B9" s="6">
        <f t="shared" si="0"/>
        <v>0</v>
      </c>
      <c r="C9" s="13">
        <v>0</v>
      </c>
      <c r="D9" s="13">
        <v>0</v>
      </c>
      <c r="E9" s="13">
        <v>0</v>
      </c>
      <c r="F9" s="13">
        <v>0</v>
      </c>
      <c r="G9" s="13">
        <v>0</v>
      </c>
      <c r="H9" s="13">
        <v>0</v>
      </c>
      <c r="I9" s="13">
        <v>0</v>
      </c>
      <c r="J9" s="13">
        <v>0</v>
      </c>
    </row>
    <row r="10" spans="1:10" ht="16.5" customHeight="1">
      <c r="A10" s="5" t="s">
        <v>1071</v>
      </c>
      <c r="B10" s="6">
        <f t="shared" si="0"/>
        <v>0</v>
      </c>
      <c r="C10" s="13">
        <v>0</v>
      </c>
      <c r="D10" s="13">
        <v>0</v>
      </c>
      <c r="E10" s="13">
        <v>0</v>
      </c>
      <c r="F10" s="13">
        <v>0</v>
      </c>
      <c r="G10" s="13">
        <v>0</v>
      </c>
      <c r="H10" s="13">
        <v>0</v>
      </c>
      <c r="I10" s="13">
        <v>0</v>
      </c>
      <c r="J10" s="13">
        <v>0</v>
      </c>
    </row>
    <row r="11" spans="1:10" ht="16.5" customHeight="1">
      <c r="A11" s="5" t="s">
        <v>1072</v>
      </c>
      <c r="B11" s="6">
        <f t="shared" si="0"/>
        <v>0</v>
      </c>
      <c r="C11" s="13">
        <v>0</v>
      </c>
      <c r="D11" s="13">
        <v>0</v>
      </c>
      <c r="E11" s="13">
        <v>0</v>
      </c>
      <c r="F11" s="13">
        <v>0</v>
      </c>
      <c r="G11" s="13">
        <v>0</v>
      </c>
      <c r="H11" s="13">
        <v>0</v>
      </c>
      <c r="I11" s="13">
        <v>0</v>
      </c>
      <c r="J11" s="13">
        <v>0</v>
      </c>
    </row>
    <row r="12" spans="1:10" ht="15" customHeight="1">
      <c r="A12" s="5" t="s">
        <v>1073</v>
      </c>
      <c r="B12" s="6">
        <f t="shared" si="0"/>
        <v>0</v>
      </c>
      <c r="C12" s="13">
        <v>0</v>
      </c>
      <c r="D12" s="13">
        <v>0</v>
      </c>
      <c r="E12" s="13">
        <v>0</v>
      </c>
      <c r="F12" s="13">
        <v>0</v>
      </c>
      <c r="G12" s="13">
        <v>0</v>
      </c>
      <c r="H12" s="13">
        <v>0</v>
      </c>
      <c r="I12" s="13">
        <v>0</v>
      </c>
      <c r="J12" s="13">
        <v>0</v>
      </c>
    </row>
    <row r="13" spans="1:10" ht="16.5" customHeight="1">
      <c r="A13" s="12" t="s">
        <v>1074</v>
      </c>
      <c r="B13" s="6">
        <f t="shared" si="0"/>
        <v>0</v>
      </c>
      <c r="C13" s="13">
        <v>0</v>
      </c>
      <c r="D13" s="13">
        <v>0</v>
      </c>
      <c r="E13" s="13">
        <v>0</v>
      </c>
      <c r="F13" s="13">
        <v>0</v>
      </c>
      <c r="G13" s="13">
        <v>0</v>
      </c>
      <c r="H13" s="13">
        <v>0</v>
      </c>
      <c r="I13" s="13">
        <v>0</v>
      </c>
      <c r="J13" s="13">
        <v>0</v>
      </c>
    </row>
    <row r="14" spans="1:10" ht="16.5" customHeight="1">
      <c r="A14" s="5" t="s">
        <v>1075</v>
      </c>
      <c r="B14" s="6">
        <f t="shared" si="0"/>
        <v>0</v>
      </c>
      <c r="C14" s="13">
        <v>0</v>
      </c>
      <c r="D14" s="13">
        <v>0</v>
      </c>
      <c r="E14" s="13">
        <v>0</v>
      </c>
      <c r="F14" s="13">
        <v>0</v>
      </c>
      <c r="G14" s="13">
        <v>0</v>
      </c>
      <c r="H14" s="13">
        <v>0</v>
      </c>
      <c r="I14" s="13">
        <v>0</v>
      </c>
      <c r="J14" s="13">
        <v>0</v>
      </c>
    </row>
    <row r="15" spans="1:10" ht="16.5" customHeight="1">
      <c r="A15" s="5" t="s">
        <v>1076</v>
      </c>
      <c r="B15" s="6">
        <f t="shared" si="0"/>
        <v>0</v>
      </c>
      <c r="C15" s="13">
        <v>0</v>
      </c>
      <c r="D15" s="13">
        <v>0</v>
      </c>
      <c r="E15" s="13">
        <v>0</v>
      </c>
      <c r="F15" s="13">
        <v>0</v>
      </c>
      <c r="G15" s="13">
        <v>0</v>
      </c>
      <c r="H15" s="13">
        <v>0</v>
      </c>
      <c r="I15" s="13">
        <v>0</v>
      </c>
      <c r="J15" s="13">
        <v>0</v>
      </c>
    </row>
    <row r="16" spans="1:10" ht="16.5" customHeight="1">
      <c r="A16" s="5" t="s">
        <v>1077</v>
      </c>
      <c r="B16" s="6">
        <f t="shared" si="0"/>
        <v>0</v>
      </c>
      <c r="C16" s="13">
        <v>0</v>
      </c>
      <c r="D16" s="13">
        <v>0</v>
      </c>
      <c r="E16" s="13">
        <v>0</v>
      </c>
      <c r="F16" s="13">
        <v>0</v>
      </c>
      <c r="G16" s="13">
        <v>0</v>
      </c>
      <c r="H16" s="13">
        <v>0</v>
      </c>
      <c r="I16" s="13">
        <v>0</v>
      </c>
      <c r="J16" s="13">
        <v>0</v>
      </c>
    </row>
    <row r="17" spans="1:10" ht="15" customHeight="1">
      <c r="A17" s="5" t="s">
        <v>1078</v>
      </c>
      <c r="B17" s="6">
        <f t="shared" si="0"/>
        <v>0</v>
      </c>
      <c r="C17" s="13">
        <v>0</v>
      </c>
      <c r="D17" s="13">
        <v>0</v>
      </c>
      <c r="E17" s="13">
        <v>0</v>
      </c>
      <c r="F17" s="13">
        <v>0</v>
      </c>
      <c r="G17" s="13">
        <v>0</v>
      </c>
      <c r="H17" s="13">
        <v>0</v>
      </c>
      <c r="I17" s="13">
        <v>0</v>
      </c>
      <c r="J17" s="13">
        <v>0</v>
      </c>
    </row>
    <row r="18" spans="1:10" ht="16.5" customHeight="1">
      <c r="A18" s="12" t="s">
        <v>1079</v>
      </c>
      <c r="B18" s="6">
        <f t="shared" si="0"/>
        <v>0</v>
      </c>
      <c r="C18" s="6">
        <f aca="true" t="shared" si="1" ref="C18:J18">SUM(C5)-SUM(C13)</f>
        <v>0</v>
      </c>
      <c r="D18" s="6">
        <f t="shared" si="1"/>
        <v>0</v>
      </c>
      <c r="E18" s="6">
        <f t="shared" si="1"/>
        <v>0</v>
      </c>
      <c r="F18" s="6">
        <f t="shared" si="1"/>
        <v>0</v>
      </c>
      <c r="G18" s="6">
        <f t="shared" si="1"/>
        <v>0</v>
      </c>
      <c r="H18" s="6">
        <f t="shared" si="1"/>
        <v>0</v>
      </c>
      <c r="I18" s="6">
        <f t="shared" si="1"/>
        <v>0</v>
      </c>
      <c r="J18" s="6">
        <f t="shared" si="1"/>
        <v>0</v>
      </c>
    </row>
    <row r="19" spans="1:10" ht="16.5" customHeight="1">
      <c r="A19" s="12" t="s">
        <v>1080</v>
      </c>
      <c r="B19" s="6">
        <f t="shared" si="0"/>
        <v>0</v>
      </c>
      <c r="C19" s="13">
        <v>0</v>
      </c>
      <c r="D19" s="13">
        <v>0</v>
      </c>
      <c r="E19" s="13">
        <v>0</v>
      </c>
      <c r="F19" s="13">
        <v>0</v>
      </c>
      <c r="G19" s="13">
        <v>0</v>
      </c>
      <c r="H19" s="13">
        <v>0</v>
      </c>
      <c r="I19" s="13">
        <v>0</v>
      </c>
      <c r="J19" s="13">
        <v>0</v>
      </c>
    </row>
    <row r="20" ht="15" customHeight="1">
      <c r="A20" s="1" t="s">
        <v>1081</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F12"/>
  <sheetViews>
    <sheetView zoomScaleSheetLayoutView="100" workbookViewId="0" topLeftCell="A1">
      <selection activeCell="A12" sqref="A12"/>
    </sheetView>
  </sheetViews>
  <sheetFormatPr defaultColWidth="12.125" defaultRowHeight="16.5" customHeight="1"/>
  <cols>
    <col min="1" max="1" width="33.50390625" style="1" customWidth="1"/>
    <col min="2" max="6" width="14.75390625" style="1" customWidth="1"/>
    <col min="7" max="252" width="12.125" style="1" customWidth="1"/>
    <col min="253" max="16384" width="12.125" style="10" customWidth="1"/>
  </cols>
  <sheetData>
    <row r="1" spans="1:6" s="1" customFormat="1" ht="33.75" customHeight="1">
      <c r="A1" s="2" t="s">
        <v>1082</v>
      </c>
      <c r="B1" s="2"/>
      <c r="C1" s="2"/>
      <c r="D1" s="2"/>
      <c r="E1" s="2"/>
      <c r="F1" s="2"/>
    </row>
    <row r="2" spans="1:6" s="1" customFormat="1" ht="16.5" customHeight="1">
      <c r="A2" s="3" t="s">
        <v>1083</v>
      </c>
      <c r="B2" s="3"/>
      <c r="C2" s="3"/>
      <c r="D2" s="3"/>
      <c r="E2" s="3"/>
      <c r="F2" s="3"/>
    </row>
    <row r="3" spans="1:6" s="1" customFormat="1" ht="16.5" customHeight="1">
      <c r="A3" s="3" t="s">
        <v>491</v>
      </c>
      <c r="B3" s="3"/>
      <c r="C3" s="3"/>
      <c r="D3" s="3"/>
      <c r="E3" s="3"/>
      <c r="F3" s="3"/>
    </row>
    <row r="4" spans="1:6" s="1" customFormat="1" ht="16.5" customHeight="1">
      <c r="A4" s="4" t="s">
        <v>932</v>
      </c>
      <c r="B4" s="4" t="s">
        <v>1084</v>
      </c>
      <c r="C4" s="4"/>
      <c r="D4" s="4"/>
      <c r="E4" s="4"/>
      <c r="F4" s="4"/>
    </row>
    <row r="5" spans="1:6" s="1" customFormat="1" ht="16.5" customHeight="1">
      <c r="A5" s="4"/>
      <c r="B5" s="4" t="s">
        <v>1085</v>
      </c>
      <c r="C5" s="4" t="s">
        <v>1086</v>
      </c>
      <c r="D5" s="4" t="s">
        <v>1087</v>
      </c>
      <c r="E5" s="4" t="s">
        <v>1088</v>
      </c>
      <c r="F5" s="4" t="s">
        <v>1089</v>
      </c>
    </row>
    <row r="6" spans="1:6" s="1" customFormat="1" ht="16.5" customHeight="1">
      <c r="A6" s="5" t="s">
        <v>1090</v>
      </c>
      <c r="B6" s="6">
        <f aca="true" t="shared" si="0" ref="B6:B11">SUM(C6:F6)</f>
        <v>0</v>
      </c>
      <c r="C6" s="7">
        <v>0</v>
      </c>
      <c r="D6" s="7">
        <v>0</v>
      </c>
      <c r="E6" s="7">
        <v>0</v>
      </c>
      <c r="F6" s="7">
        <v>0</v>
      </c>
    </row>
    <row r="7" spans="1:6" s="1" customFormat="1" ht="16.5" customHeight="1">
      <c r="A7" s="5" t="s">
        <v>1091</v>
      </c>
      <c r="B7" s="8">
        <v>0</v>
      </c>
      <c r="C7" s="9"/>
      <c r="D7" s="9"/>
      <c r="E7" s="9"/>
      <c r="F7" s="9"/>
    </row>
    <row r="8" spans="1:6" s="1" customFormat="1" ht="16.5" customHeight="1">
      <c r="A8" s="5" t="s">
        <v>1092</v>
      </c>
      <c r="B8" s="6">
        <f>SUM(C8:E8)</f>
        <v>0</v>
      </c>
      <c r="C8" s="8">
        <v>0</v>
      </c>
      <c r="D8" s="8">
        <v>0</v>
      </c>
      <c r="E8" s="8">
        <v>0</v>
      </c>
      <c r="F8" s="9"/>
    </row>
    <row r="9" spans="1:6" s="1" customFormat="1" ht="16.5" customHeight="1">
      <c r="A9" s="5" t="s">
        <v>1093</v>
      </c>
      <c r="B9" s="6">
        <f t="shared" si="0"/>
        <v>0</v>
      </c>
      <c r="C9" s="8">
        <v>0</v>
      </c>
      <c r="D9" s="8">
        <v>0</v>
      </c>
      <c r="E9" s="8">
        <v>0</v>
      </c>
      <c r="F9" s="8">
        <v>0</v>
      </c>
    </row>
    <row r="10" spans="1:6" s="1" customFormat="1" ht="16.5" customHeight="1">
      <c r="A10" s="5" t="s">
        <v>1094</v>
      </c>
      <c r="B10" s="6">
        <f t="shared" si="0"/>
        <v>0</v>
      </c>
      <c r="C10" s="8">
        <v>0</v>
      </c>
      <c r="D10" s="8">
        <v>0</v>
      </c>
      <c r="E10" s="8">
        <v>0</v>
      </c>
      <c r="F10" s="8">
        <v>0</v>
      </c>
    </row>
    <row r="11" spans="1:6" s="1" customFormat="1" ht="16.5" customHeight="1">
      <c r="A11" s="5" t="s">
        <v>1095</v>
      </c>
      <c r="B11" s="6">
        <f t="shared" si="0"/>
        <v>0</v>
      </c>
      <c r="C11" s="6">
        <f aca="true" t="shared" si="1" ref="C11:E11">C6+C8-C9-C10</f>
        <v>0</v>
      </c>
      <c r="D11" s="6">
        <f t="shared" si="1"/>
        <v>0</v>
      </c>
      <c r="E11" s="6">
        <f t="shared" si="1"/>
        <v>0</v>
      </c>
      <c r="F11" s="6">
        <f>F6-F9-F10</f>
        <v>0</v>
      </c>
    </row>
    <row r="12" s="1" customFormat="1" ht="15" customHeight="1">
      <c r="A12" s="1" t="s">
        <v>1096</v>
      </c>
    </row>
    <row r="13" s="1" customFormat="1" ht="15" customHeight="1"/>
    <row r="14" s="1" customFormat="1" ht="15" customHeight="1"/>
    <row r="15" s="1" customFormat="1" ht="15" customHeight="1"/>
    <row r="16" s="1" customFormat="1" ht="15" customHeight="1"/>
    <row r="17" s="1" customFormat="1" ht="15" customHeight="1"/>
    <row r="18" s="1" customFormat="1" ht="15" customHeight="1"/>
    <row r="19" s="1" customFormat="1" ht="15" customHeight="1"/>
    <row r="20" s="1" customFormat="1" ht="15" customHeight="1"/>
  </sheetData>
  <sheetProtection/>
  <mergeCells count="5">
    <mergeCell ref="A1:F1"/>
    <mergeCell ref="A2:F2"/>
    <mergeCell ref="A3:F3"/>
    <mergeCell ref="B4:F4"/>
    <mergeCell ref="A4:A5"/>
  </mergeCells>
  <printOptions/>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D12"/>
  <sheetViews>
    <sheetView tabSelected="1" zoomScaleSheetLayoutView="100" workbookViewId="0" topLeftCell="A1">
      <selection activeCell="C23" sqref="C23"/>
    </sheetView>
  </sheetViews>
  <sheetFormatPr defaultColWidth="12.125" defaultRowHeight="16.5" customHeight="1"/>
  <cols>
    <col min="1" max="1" width="33.50390625" style="1" customWidth="1"/>
    <col min="2" max="3" width="14.75390625" style="1" customWidth="1"/>
    <col min="4" max="4" width="24.25390625" style="1" customWidth="1"/>
    <col min="5" max="250" width="12.125" style="1" customWidth="1"/>
  </cols>
  <sheetData>
    <row r="1" spans="1:4" s="1" customFormat="1" ht="33.75" customHeight="1">
      <c r="A1" s="2" t="s">
        <v>1097</v>
      </c>
      <c r="B1" s="2"/>
      <c r="C1" s="2"/>
      <c r="D1" s="2"/>
    </row>
    <row r="2" spans="1:4" s="1" customFormat="1" ht="16.5" customHeight="1">
      <c r="A2" s="3" t="s">
        <v>1083</v>
      </c>
      <c r="B2" s="3"/>
      <c r="C2" s="3"/>
      <c r="D2" s="3"/>
    </row>
    <row r="3" spans="1:4" s="1" customFormat="1" ht="16.5" customHeight="1">
      <c r="A3" s="3" t="s">
        <v>491</v>
      </c>
      <c r="B3" s="3"/>
      <c r="C3" s="3"/>
      <c r="D3" s="3"/>
    </row>
    <row r="4" spans="1:4" s="1" customFormat="1" ht="16.5" customHeight="1">
      <c r="A4" s="4" t="s">
        <v>932</v>
      </c>
      <c r="B4" s="4" t="s">
        <v>1098</v>
      </c>
      <c r="C4" s="4"/>
      <c r="D4" s="4"/>
    </row>
    <row r="5" spans="1:4" s="1" customFormat="1" ht="16.5" customHeight="1">
      <c r="A5" s="4"/>
      <c r="B5" s="4" t="s">
        <v>1085</v>
      </c>
      <c r="C5" s="4" t="s">
        <v>1099</v>
      </c>
      <c r="D5" s="4" t="s">
        <v>1100</v>
      </c>
    </row>
    <row r="6" spans="1:4" s="1" customFormat="1" ht="16.5" customHeight="1">
      <c r="A6" s="5" t="s">
        <v>1090</v>
      </c>
      <c r="B6" s="6">
        <f>SUM(C6:D6)</f>
        <v>0</v>
      </c>
      <c r="C6" s="7">
        <v>0</v>
      </c>
      <c r="D6" s="7">
        <v>0</v>
      </c>
    </row>
    <row r="7" spans="1:4" s="1" customFormat="1" ht="16.5" customHeight="1">
      <c r="A7" s="5" t="s">
        <v>1091</v>
      </c>
      <c r="B7" s="8">
        <v>0</v>
      </c>
      <c r="C7" s="9"/>
      <c r="D7" s="9"/>
    </row>
    <row r="8" spans="1:4" s="1" customFormat="1" ht="16.5" customHeight="1">
      <c r="A8" s="5" t="s">
        <v>1092</v>
      </c>
      <c r="B8" s="6">
        <f>C8</f>
        <v>0</v>
      </c>
      <c r="C8" s="8">
        <v>0</v>
      </c>
      <c r="D8" s="9"/>
    </row>
    <row r="9" spans="1:4" s="1" customFormat="1" ht="16.5" customHeight="1">
      <c r="A9" s="5" t="s">
        <v>1093</v>
      </c>
      <c r="B9" s="6">
        <f>D9+C9</f>
        <v>0</v>
      </c>
      <c r="C9" s="8">
        <v>0</v>
      </c>
      <c r="D9" s="8">
        <v>0</v>
      </c>
    </row>
    <row r="10" spans="1:4" s="1" customFormat="1" ht="16.5" customHeight="1">
      <c r="A10" s="5" t="s">
        <v>1094</v>
      </c>
      <c r="B10" s="6">
        <f>C10+D10</f>
        <v>0</v>
      </c>
      <c r="C10" s="8">
        <v>0</v>
      </c>
      <c r="D10" s="8">
        <v>0</v>
      </c>
    </row>
    <row r="11" spans="1:4" s="1" customFormat="1" ht="16.5" customHeight="1">
      <c r="A11" s="5" t="s">
        <v>1095</v>
      </c>
      <c r="B11" s="6">
        <f>SUM(C11:D11)</f>
        <v>0</v>
      </c>
      <c r="C11" s="6">
        <f>C8+C6-C9-C10</f>
        <v>0</v>
      </c>
      <c r="D11" s="6">
        <f>D6-D9-D10</f>
        <v>0</v>
      </c>
    </row>
    <row r="12" s="1" customFormat="1" ht="15" customHeight="1">
      <c r="A12" s="1" t="s">
        <v>1096</v>
      </c>
    </row>
    <row r="13" s="1" customFormat="1" ht="15" customHeight="1"/>
    <row r="14" s="1" customFormat="1" ht="15" customHeight="1"/>
    <row r="15" s="1" customFormat="1" ht="15" customHeight="1"/>
    <row r="16" s="1" customFormat="1" ht="15" customHeight="1"/>
    <row r="17" s="1" customFormat="1" ht="15" customHeight="1"/>
    <row r="18" s="1" customFormat="1" ht="15" customHeight="1"/>
    <row r="19" s="1" customFormat="1" ht="15" customHeight="1"/>
    <row r="20" s="1" customFormat="1" ht="15" customHeight="1"/>
  </sheetData>
  <sheetProtection/>
  <mergeCells count="5">
    <mergeCell ref="A1:D1"/>
    <mergeCell ref="A2:D2"/>
    <mergeCell ref="A3:D3"/>
    <mergeCell ref="B4:D4"/>
    <mergeCell ref="A4:A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33"/>
  <sheetViews>
    <sheetView workbookViewId="0" topLeftCell="A1">
      <pane xSplit="1" ySplit="4" topLeftCell="B5" activePane="bottomRight" state="frozen"/>
      <selection pane="bottomRight" activeCell="C21" sqref="C21"/>
    </sheetView>
  </sheetViews>
  <sheetFormatPr defaultColWidth="8.75390625" defaultRowHeight="14.25"/>
  <cols>
    <col min="1" max="1" width="32.75390625" style="212" customWidth="1"/>
    <col min="2" max="3" width="10.00390625" style="213" customWidth="1"/>
    <col min="4" max="4" width="10.00390625" style="214" customWidth="1"/>
    <col min="5" max="6" width="10.00390625" style="215" customWidth="1"/>
    <col min="7" max="8" width="10.50390625" style="214" customWidth="1"/>
    <col min="9" max="9" width="19.00390625" style="216" customWidth="1"/>
    <col min="10" max="16384" width="8.75390625" style="180" customWidth="1"/>
  </cols>
  <sheetData>
    <row r="1" ht="15">
      <c r="A1" s="217" t="s">
        <v>35</v>
      </c>
    </row>
    <row r="2" spans="1:9" ht="21.75" customHeight="1">
      <c r="A2" s="218" t="s">
        <v>36</v>
      </c>
      <c r="B2" s="219"/>
      <c r="C2" s="219"/>
      <c r="D2" s="219"/>
      <c r="E2" s="220"/>
      <c r="F2" s="220"/>
      <c r="G2" s="219"/>
      <c r="H2" s="221"/>
      <c r="I2" s="219"/>
    </row>
    <row r="3" spans="1:9" ht="12" customHeight="1">
      <c r="A3" s="222" t="s">
        <v>2</v>
      </c>
      <c r="B3" s="222"/>
      <c r="C3" s="222"/>
      <c r="D3" s="222"/>
      <c r="E3" s="222"/>
      <c r="F3" s="222"/>
      <c r="G3" s="222"/>
      <c r="H3" s="222"/>
      <c r="I3" s="240"/>
    </row>
    <row r="4" spans="1:9" ht="49.5" customHeight="1">
      <c r="A4" s="223" t="s">
        <v>3</v>
      </c>
      <c r="B4" s="223" t="s">
        <v>4</v>
      </c>
      <c r="C4" s="223" t="s">
        <v>37</v>
      </c>
      <c r="D4" s="223" t="s">
        <v>38</v>
      </c>
      <c r="E4" s="224" t="s">
        <v>7</v>
      </c>
      <c r="F4" s="224" t="s">
        <v>8</v>
      </c>
      <c r="G4" s="225" t="s">
        <v>9</v>
      </c>
      <c r="H4" s="225" t="s">
        <v>10</v>
      </c>
      <c r="I4" s="225" t="s">
        <v>39</v>
      </c>
    </row>
    <row r="5" spans="1:9" ht="30.75" customHeight="1">
      <c r="A5" s="226" t="s">
        <v>40</v>
      </c>
      <c r="B5" s="227">
        <v>345726</v>
      </c>
      <c r="C5" s="227">
        <v>312546</v>
      </c>
      <c r="D5" s="227"/>
      <c r="E5" s="227">
        <v>344146</v>
      </c>
      <c r="F5" s="227"/>
      <c r="G5" s="228">
        <f>E5/B5-1</f>
        <v>-0.004570093079490745</v>
      </c>
      <c r="H5" s="228">
        <f>E5/C5</f>
        <v>1.1011051173267294</v>
      </c>
      <c r="I5" s="241"/>
    </row>
    <row r="6" spans="1:9" ht="15" customHeight="1">
      <c r="A6" s="226" t="s">
        <v>41</v>
      </c>
      <c r="B6" s="227">
        <v>15821</v>
      </c>
      <c r="C6" s="229">
        <v>1036</v>
      </c>
      <c r="D6" s="229">
        <v>1036</v>
      </c>
      <c r="E6" s="229">
        <v>1246</v>
      </c>
      <c r="F6" s="229">
        <v>1246</v>
      </c>
      <c r="G6" s="228">
        <f aca="true" t="shared" si="0" ref="G6:G21">E6/B6-1</f>
        <v>-0.9212439163137602</v>
      </c>
      <c r="H6" s="228">
        <f>E6/C6</f>
        <v>1.2027027027027026</v>
      </c>
      <c r="I6" s="241"/>
    </row>
    <row r="7" spans="1:9" ht="15" customHeight="1">
      <c r="A7" s="230" t="s">
        <v>42</v>
      </c>
      <c r="B7" s="227">
        <v>85</v>
      </c>
      <c r="C7" s="229"/>
      <c r="D7" s="229"/>
      <c r="E7" s="229">
        <v>65</v>
      </c>
      <c r="F7" s="229">
        <v>65</v>
      </c>
      <c r="G7" s="228">
        <f t="shared" si="0"/>
        <v>-0.23529411764705888</v>
      </c>
      <c r="H7" s="228"/>
      <c r="I7" s="241"/>
    </row>
    <row r="8" spans="1:9" ht="15" customHeight="1">
      <c r="A8" s="230" t="s">
        <v>43</v>
      </c>
      <c r="B8" s="227">
        <v>14271</v>
      </c>
      <c r="C8" s="229"/>
      <c r="D8" s="229"/>
      <c r="E8" s="229">
        <v>914</v>
      </c>
      <c r="F8" s="229">
        <v>914</v>
      </c>
      <c r="G8" s="228">
        <f t="shared" si="0"/>
        <v>-0.9359540326536332</v>
      </c>
      <c r="H8" s="228"/>
      <c r="I8" s="241"/>
    </row>
    <row r="9" spans="1:9" ht="15" customHeight="1">
      <c r="A9" s="231" t="s">
        <v>44</v>
      </c>
      <c r="B9" s="227">
        <v>1465</v>
      </c>
      <c r="C9" s="229">
        <v>1036</v>
      </c>
      <c r="D9" s="229">
        <v>1036</v>
      </c>
      <c r="E9" s="229">
        <v>267</v>
      </c>
      <c r="F9" s="229">
        <v>267</v>
      </c>
      <c r="G9" s="228">
        <f t="shared" si="0"/>
        <v>-0.8177474402730376</v>
      </c>
      <c r="H9" s="228">
        <f aca="true" t="shared" si="1" ref="H9:H28">E9/C9</f>
        <v>0.2577220077220077</v>
      </c>
      <c r="I9" s="241"/>
    </row>
    <row r="10" spans="1:9" s="211" customFormat="1" ht="15" customHeight="1">
      <c r="A10" s="226" t="s">
        <v>45</v>
      </c>
      <c r="B10" s="227">
        <f>SUM(B11:B29)</f>
        <v>92040</v>
      </c>
      <c r="C10" s="229">
        <f>SUM(C11:C29)</f>
        <v>115834</v>
      </c>
      <c r="D10" s="229">
        <f>SUM(D11:D29)</f>
        <v>115834</v>
      </c>
      <c r="E10" s="229">
        <f>SUM(E11:E29)</f>
        <v>116513</v>
      </c>
      <c r="F10" s="229">
        <f>SUM(F11:F29)</f>
        <v>116513</v>
      </c>
      <c r="G10" s="228">
        <f t="shared" si="0"/>
        <v>0.2658952629291613</v>
      </c>
      <c r="H10" s="228">
        <f t="shared" si="1"/>
        <v>1.0058618367664072</v>
      </c>
      <c r="I10" s="242"/>
    </row>
    <row r="11" spans="1:9" ht="54" customHeight="1">
      <c r="A11" s="232" t="s">
        <v>46</v>
      </c>
      <c r="B11" s="229">
        <v>9531</v>
      </c>
      <c r="C11" s="229">
        <v>12527</v>
      </c>
      <c r="D11" s="229">
        <v>12527</v>
      </c>
      <c r="E11" s="229">
        <v>12684</v>
      </c>
      <c r="F11" s="229">
        <v>12684</v>
      </c>
      <c r="G11" s="228">
        <f t="shared" si="0"/>
        <v>0.330815234497954</v>
      </c>
      <c r="H11" s="228">
        <f t="shared" si="1"/>
        <v>1.0125329288736329</v>
      </c>
      <c r="I11" s="243" t="s">
        <v>47</v>
      </c>
    </row>
    <row r="12" spans="1:9" ht="15" customHeight="1">
      <c r="A12" s="232" t="s">
        <v>48</v>
      </c>
      <c r="B12" s="229">
        <v>136</v>
      </c>
      <c r="C12" s="229">
        <v>128</v>
      </c>
      <c r="D12" s="229">
        <v>128</v>
      </c>
      <c r="E12" s="229">
        <v>120</v>
      </c>
      <c r="F12" s="229">
        <v>120</v>
      </c>
      <c r="G12" s="228">
        <f t="shared" si="0"/>
        <v>-0.11764705882352944</v>
      </c>
      <c r="H12" s="228">
        <f t="shared" si="1"/>
        <v>0.9375</v>
      </c>
      <c r="I12" s="241"/>
    </row>
    <row r="13" spans="1:9" ht="15" customHeight="1">
      <c r="A13" s="232" t="s">
        <v>49</v>
      </c>
      <c r="B13" s="229">
        <v>8600</v>
      </c>
      <c r="C13" s="229">
        <v>10302</v>
      </c>
      <c r="D13" s="229">
        <v>10302</v>
      </c>
      <c r="E13" s="229">
        <v>10063</v>
      </c>
      <c r="F13" s="229">
        <v>10063</v>
      </c>
      <c r="G13" s="228">
        <f t="shared" si="0"/>
        <v>0.17011627906976745</v>
      </c>
      <c r="H13" s="228">
        <f t="shared" si="1"/>
        <v>0.9768006212385945</v>
      </c>
      <c r="I13" s="241"/>
    </row>
    <row r="14" spans="1:9" ht="15" customHeight="1">
      <c r="A14" s="232" t="s">
        <v>50</v>
      </c>
      <c r="B14" s="229">
        <v>30989</v>
      </c>
      <c r="C14" s="229">
        <v>31993</v>
      </c>
      <c r="D14" s="229">
        <v>31993</v>
      </c>
      <c r="E14" s="229">
        <v>33150</v>
      </c>
      <c r="F14" s="229">
        <v>33150</v>
      </c>
      <c r="G14" s="228">
        <f t="shared" si="0"/>
        <v>0.06973442189163892</v>
      </c>
      <c r="H14" s="228">
        <f t="shared" si="1"/>
        <v>1.036164160910199</v>
      </c>
      <c r="I14" s="241"/>
    </row>
    <row r="15" spans="1:9" ht="24.75" customHeight="1">
      <c r="A15" s="230" t="s">
        <v>51</v>
      </c>
      <c r="B15" s="229">
        <v>774</v>
      </c>
      <c r="C15" s="229">
        <v>1315</v>
      </c>
      <c r="D15" s="229">
        <v>1315</v>
      </c>
      <c r="E15" s="229">
        <v>1142</v>
      </c>
      <c r="F15" s="229">
        <v>1142</v>
      </c>
      <c r="G15" s="228">
        <f t="shared" si="0"/>
        <v>0.47545219638242897</v>
      </c>
      <c r="H15" s="228">
        <f t="shared" si="1"/>
        <v>0.8684410646387832</v>
      </c>
      <c r="I15" s="243" t="s">
        <v>52</v>
      </c>
    </row>
    <row r="16" spans="1:9" ht="15.75" customHeight="1">
      <c r="A16" s="232" t="s">
        <v>53</v>
      </c>
      <c r="B16" s="229">
        <v>604</v>
      </c>
      <c r="C16" s="229">
        <v>369</v>
      </c>
      <c r="D16" s="229">
        <v>369</v>
      </c>
      <c r="E16" s="229">
        <v>562</v>
      </c>
      <c r="F16" s="229">
        <v>562</v>
      </c>
      <c r="G16" s="228">
        <f t="shared" si="0"/>
        <v>-0.06953642384105962</v>
      </c>
      <c r="H16" s="228">
        <f t="shared" si="1"/>
        <v>1.5230352303523036</v>
      </c>
      <c r="I16" s="243"/>
    </row>
    <row r="17" spans="1:9" ht="60" customHeight="1">
      <c r="A17" s="233" t="s">
        <v>54</v>
      </c>
      <c r="B17" s="229">
        <v>14966</v>
      </c>
      <c r="C17" s="229">
        <v>25627</v>
      </c>
      <c r="D17" s="229">
        <v>25627</v>
      </c>
      <c r="E17" s="229">
        <v>25255</v>
      </c>
      <c r="F17" s="229">
        <v>25255</v>
      </c>
      <c r="G17" s="228">
        <f t="shared" si="0"/>
        <v>0.6874916477348656</v>
      </c>
      <c r="H17" s="228">
        <f t="shared" si="1"/>
        <v>0.9854840597807001</v>
      </c>
      <c r="I17" s="243" t="s">
        <v>55</v>
      </c>
    </row>
    <row r="18" spans="1:9" ht="18" customHeight="1">
      <c r="A18" s="233" t="s">
        <v>56</v>
      </c>
      <c r="B18" s="229">
        <v>6433</v>
      </c>
      <c r="C18" s="229">
        <v>7632</v>
      </c>
      <c r="D18" s="229">
        <v>7632</v>
      </c>
      <c r="E18" s="229">
        <v>7446</v>
      </c>
      <c r="F18" s="229">
        <v>7446</v>
      </c>
      <c r="G18" s="228">
        <f t="shared" si="0"/>
        <v>0.15746929892740558</v>
      </c>
      <c r="H18" s="228">
        <f t="shared" si="1"/>
        <v>0.97562893081761</v>
      </c>
      <c r="I18" s="243"/>
    </row>
    <row r="19" spans="1:9" ht="34.5" customHeight="1">
      <c r="A19" s="232" t="s">
        <v>57</v>
      </c>
      <c r="B19" s="229">
        <v>357</v>
      </c>
      <c r="C19" s="229">
        <v>900</v>
      </c>
      <c r="D19" s="229">
        <v>900</v>
      </c>
      <c r="E19" s="229">
        <v>914</v>
      </c>
      <c r="F19" s="229">
        <v>914</v>
      </c>
      <c r="G19" s="228">
        <f t="shared" si="0"/>
        <v>1.5602240896358541</v>
      </c>
      <c r="H19" s="228">
        <f t="shared" si="1"/>
        <v>1.0155555555555555</v>
      </c>
      <c r="I19" s="243" t="s">
        <v>58</v>
      </c>
    </row>
    <row r="20" spans="1:9" ht="18" customHeight="1">
      <c r="A20" s="233" t="s">
        <v>59</v>
      </c>
      <c r="B20" s="229">
        <v>12737</v>
      </c>
      <c r="C20" s="229">
        <v>12470</v>
      </c>
      <c r="D20" s="229">
        <v>12470</v>
      </c>
      <c r="E20" s="229">
        <v>11869</v>
      </c>
      <c r="F20" s="229">
        <v>11869</v>
      </c>
      <c r="G20" s="228">
        <f t="shared" si="0"/>
        <v>-0.0681479155217084</v>
      </c>
      <c r="H20" s="228">
        <f t="shared" si="1"/>
        <v>0.9518043303929431</v>
      </c>
      <c r="I20" s="243"/>
    </row>
    <row r="21" spans="1:9" ht="120" customHeight="1">
      <c r="A21" s="233" t="s">
        <v>60</v>
      </c>
      <c r="B21" s="229">
        <v>2620</v>
      </c>
      <c r="C21" s="229">
        <v>4753</v>
      </c>
      <c r="D21" s="229">
        <v>4753</v>
      </c>
      <c r="E21" s="229">
        <v>5237</v>
      </c>
      <c r="F21" s="229">
        <v>5237</v>
      </c>
      <c r="G21" s="228">
        <f t="shared" si="0"/>
        <v>0.998854961832061</v>
      </c>
      <c r="H21" s="228">
        <f t="shared" si="1"/>
        <v>1.1018304228908058</v>
      </c>
      <c r="I21" s="243" t="s">
        <v>61</v>
      </c>
    </row>
    <row r="22" spans="1:9" ht="15.75" customHeight="1">
      <c r="A22" s="234" t="s">
        <v>62</v>
      </c>
      <c r="B22" s="229"/>
      <c r="C22" s="229">
        <v>80</v>
      </c>
      <c r="D22" s="229">
        <v>80</v>
      </c>
      <c r="E22" s="229">
        <v>272</v>
      </c>
      <c r="F22" s="229">
        <v>272</v>
      </c>
      <c r="G22" s="228"/>
      <c r="H22" s="228">
        <f t="shared" si="1"/>
        <v>3.4</v>
      </c>
      <c r="I22" s="243" t="s">
        <v>63</v>
      </c>
    </row>
    <row r="23" spans="1:9" ht="30.75" customHeight="1">
      <c r="A23" s="232" t="s">
        <v>64</v>
      </c>
      <c r="B23" s="229">
        <v>1092</v>
      </c>
      <c r="C23" s="229">
        <v>643</v>
      </c>
      <c r="D23" s="229">
        <v>643</v>
      </c>
      <c r="E23" s="229">
        <v>533</v>
      </c>
      <c r="F23" s="229">
        <v>533</v>
      </c>
      <c r="G23" s="228">
        <f aca="true" t="shared" si="2" ref="G23:G28">E23/B23-1</f>
        <v>-0.5119047619047619</v>
      </c>
      <c r="H23" s="228">
        <f t="shared" si="1"/>
        <v>0.8289269051321928</v>
      </c>
      <c r="I23" s="243" t="s">
        <v>65</v>
      </c>
    </row>
    <row r="24" spans="1:9" ht="15.75" customHeight="1">
      <c r="A24" s="232" t="s">
        <v>66</v>
      </c>
      <c r="B24" s="229">
        <v>143</v>
      </c>
      <c r="C24" s="229">
        <v>113</v>
      </c>
      <c r="D24" s="229">
        <v>113</v>
      </c>
      <c r="E24" s="229">
        <v>116</v>
      </c>
      <c r="F24" s="229">
        <v>116</v>
      </c>
      <c r="G24" s="228">
        <f t="shared" si="2"/>
        <v>-0.18881118881118886</v>
      </c>
      <c r="H24" s="228">
        <f t="shared" si="1"/>
        <v>1.0265486725663717</v>
      </c>
      <c r="I24" s="243"/>
    </row>
    <row r="25" spans="1:9" ht="15.75" customHeight="1">
      <c r="A25" s="232" t="s">
        <v>67</v>
      </c>
      <c r="B25" s="229"/>
      <c r="C25" s="229">
        <v>61</v>
      </c>
      <c r="D25" s="229">
        <v>61</v>
      </c>
      <c r="E25" s="229">
        <v>61</v>
      </c>
      <c r="F25" s="229">
        <v>61</v>
      </c>
      <c r="G25" s="228"/>
      <c r="H25" s="228">
        <f t="shared" si="1"/>
        <v>1</v>
      </c>
      <c r="I25" s="243"/>
    </row>
    <row r="26" spans="1:9" ht="27" customHeight="1">
      <c r="A26" s="232" t="s">
        <v>68</v>
      </c>
      <c r="B26" s="229">
        <v>986</v>
      </c>
      <c r="C26" s="229">
        <v>2110</v>
      </c>
      <c r="D26" s="229">
        <v>2110</v>
      </c>
      <c r="E26" s="229">
        <v>2288</v>
      </c>
      <c r="F26" s="229">
        <v>2288</v>
      </c>
      <c r="G26" s="228">
        <f t="shared" si="2"/>
        <v>1.3204868154158214</v>
      </c>
      <c r="H26" s="228">
        <f t="shared" si="1"/>
        <v>1.0843601895734598</v>
      </c>
      <c r="I26" s="243" t="s">
        <v>69</v>
      </c>
    </row>
    <row r="27" spans="1:9" ht="36.75" customHeight="1">
      <c r="A27" s="232" t="s">
        <v>70</v>
      </c>
      <c r="B27" s="229"/>
      <c r="C27" s="229">
        <v>418</v>
      </c>
      <c r="D27" s="229">
        <v>418</v>
      </c>
      <c r="E27" s="229">
        <v>408</v>
      </c>
      <c r="F27" s="229">
        <v>408</v>
      </c>
      <c r="G27" s="228"/>
      <c r="H27" s="228">
        <f t="shared" si="1"/>
        <v>0.9760765550239234</v>
      </c>
      <c r="I27" s="243" t="s">
        <v>65</v>
      </c>
    </row>
    <row r="28" spans="1:9" ht="48.75" customHeight="1">
      <c r="A28" s="232" t="s">
        <v>71</v>
      </c>
      <c r="B28" s="229">
        <v>2072</v>
      </c>
      <c r="C28" s="229">
        <v>4393</v>
      </c>
      <c r="D28" s="229">
        <v>4393</v>
      </c>
      <c r="E28" s="229">
        <v>4393</v>
      </c>
      <c r="F28" s="229">
        <v>4393</v>
      </c>
      <c r="G28" s="228">
        <f t="shared" si="2"/>
        <v>1.1201737451737452</v>
      </c>
      <c r="H28" s="228">
        <f t="shared" si="1"/>
        <v>1</v>
      </c>
      <c r="I28" s="243" t="s">
        <v>72</v>
      </c>
    </row>
    <row r="29" spans="1:9" ht="15.75" customHeight="1">
      <c r="A29" s="232" t="s">
        <v>73</v>
      </c>
      <c r="B29" s="229"/>
      <c r="C29" s="229"/>
      <c r="D29" s="229"/>
      <c r="E29" s="229"/>
      <c r="F29" s="229"/>
      <c r="G29" s="228"/>
      <c r="H29" s="228"/>
      <c r="I29" s="243"/>
    </row>
    <row r="30" spans="1:9" ht="15">
      <c r="A30" s="235" t="s">
        <v>74</v>
      </c>
      <c r="B30" s="229">
        <f>B5+B6+B10</f>
        <v>453587</v>
      </c>
      <c r="C30" s="229">
        <f>C5+C6+C10</f>
        <v>429416</v>
      </c>
      <c r="D30" s="229">
        <f>D5+D6+D10</f>
        <v>116870</v>
      </c>
      <c r="E30" s="229">
        <f>E5+E6+E10</f>
        <v>461905</v>
      </c>
      <c r="F30" s="229">
        <f>F5+F6+F10</f>
        <v>117759</v>
      </c>
      <c r="G30" s="228">
        <f>E30/B30-1</f>
        <v>0.01833826807205674</v>
      </c>
      <c r="H30" s="228">
        <f>E30/C30</f>
        <v>1.0756585688469922</v>
      </c>
      <c r="I30" s="243"/>
    </row>
    <row r="31" spans="1:9" ht="15">
      <c r="A31" s="236" t="s">
        <v>75</v>
      </c>
      <c r="B31" s="227"/>
      <c r="C31" s="229">
        <v>2133</v>
      </c>
      <c r="D31" s="229">
        <v>2133</v>
      </c>
      <c r="E31" s="229">
        <v>8096</v>
      </c>
      <c r="F31" s="229">
        <v>8096</v>
      </c>
      <c r="G31" s="228"/>
      <c r="H31" s="228"/>
      <c r="I31" s="243"/>
    </row>
    <row r="32" spans="1:9" ht="42.75">
      <c r="A32" s="237" t="s">
        <v>76</v>
      </c>
      <c r="B32" s="227">
        <v>232</v>
      </c>
      <c r="C32" s="229">
        <v>98</v>
      </c>
      <c r="D32" s="229">
        <v>98</v>
      </c>
      <c r="E32" s="229">
        <v>3493</v>
      </c>
      <c r="F32" s="229">
        <v>3493</v>
      </c>
      <c r="G32" s="228">
        <f>E32/B32-1</f>
        <v>14.056034482758621</v>
      </c>
      <c r="H32" s="228">
        <f>E32/C32</f>
        <v>35.642857142857146</v>
      </c>
      <c r="I32" s="243" t="s">
        <v>77</v>
      </c>
    </row>
    <row r="33" spans="1:9" ht="15">
      <c r="A33" s="238" t="s">
        <v>34</v>
      </c>
      <c r="B33" s="239">
        <f>B32+B31+B10+B6+B5</f>
        <v>453819</v>
      </c>
      <c r="C33" s="229">
        <f>C30+C31+C32</f>
        <v>431647</v>
      </c>
      <c r="D33" s="229">
        <f>D30+D31+D32</f>
        <v>119101</v>
      </c>
      <c r="E33" s="229">
        <f>E30+E31+E32</f>
        <v>473494</v>
      </c>
      <c r="F33" s="229">
        <f>F30+F31+F32</f>
        <v>129348</v>
      </c>
      <c r="G33" s="228">
        <f>E33/B33-1</f>
        <v>0.04335428882439918</v>
      </c>
      <c r="H33" s="228">
        <f>E33/C33</f>
        <v>1.09694727404569</v>
      </c>
      <c r="I33" s="243"/>
    </row>
  </sheetData>
  <sheetProtection/>
  <mergeCells count="2">
    <mergeCell ref="A2:H2"/>
    <mergeCell ref="A3:I3"/>
  </mergeCells>
  <printOptions horizontalCentered="1"/>
  <pageMargins left="0.5905511811023623" right="0.7874015748031497" top="0.52" bottom="0.1968503937007874" header="0.7" footer="0.511811023622047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421"/>
  <sheetViews>
    <sheetView zoomScaleSheetLayoutView="100" workbookViewId="0" topLeftCell="C4">
      <selection activeCell="G352" sqref="G352"/>
    </sheetView>
  </sheetViews>
  <sheetFormatPr defaultColWidth="8.75390625" defaultRowHeight="14.25"/>
  <cols>
    <col min="1" max="2" width="9.875" style="181" hidden="1" customWidth="1"/>
    <col min="3" max="3" width="27.00390625" style="182" customWidth="1"/>
    <col min="4" max="4" width="7.50390625" style="183" customWidth="1"/>
    <col min="5" max="5" width="8.75390625" style="183" customWidth="1"/>
    <col min="6" max="6" width="7.125" style="183" customWidth="1"/>
    <col min="7" max="7" width="8.75390625" style="184" customWidth="1"/>
    <col min="8" max="8" width="21.25390625" style="182" customWidth="1"/>
    <col min="9" max="253" width="8.75390625" style="180" customWidth="1"/>
    <col min="254" max="16384" width="8.75390625" style="1" customWidth="1"/>
  </cols>
  <sheetData>
    <row r="1" spans="1:8" s="180" customFormat="1" ht="15">
      <c r="A1" s="185" t="s">
        <v>78</v>
      </c>
      <c r="B1" s="185"/>
      <c r="C1" s="186"/>
      <c r="D1" s="187"/>
      <c r="E1" s="187"/>
      <c r="F1" s="187"/>
      <c r="G1" s="188"/>
      <c r="H1" s="186"/>
    </row>
    <row r="2" spans="1:8" s="180" customFormat="1" ht="30.75" customHeight="1">
      <c r="A2" s="189" t="s">
        <v>79</v>
      </c>
      <c r="B2" s="189"/>
      <c r="C2" s="190"/>
      <c r="D2" s="191"/>
      <c r="E2" s="191"/>
      <c r="F2" s="191"/>
      <c r="G2" s="192"/>
      <c r="H2" s="190"/>
    </row>
    <row r="3" spans="1:8" s="180" customFormat="1" ht="18.75" customHeight="1">
      <c r="A3" s="193" t="s">
        <v>2</v>
      </c>
      <c r="B3" s="193"/>
      <c r="C3" s="194"/>
      <c r="D3" s="195"/>
      <c r="E3" s="195"/>
      <c r="F3" s="195"/>
      <c r="G3" s="196"/>
      <c r="H3" s="194"/>
    </row>
    <row r="4" spans="1:8" s="180" customFormat="1" ht="27.75" customHeight="1">
      <c r="A4" s="197" t="s">
        <v>80</v>
      </c>
      <c r="B4" s="197"/>
      <c r="C4" s="197" t="s">
        <v>81</v>
      </c>
      <c r="D4" s="197" t="s">
        <v>4</v>
      </c>
      <c r="E4" s="197" t="s">
        <v>82</v>
      </c>
      <c r="F4" s="197" t="s">
        <v>7</v>
      </c>
      <c r="G4" s="198" t="s">
        <v>83</v>
      </c>
      <c r="H4" s="199" t="s">
        <v>84</v>
      </c>
    </row>
    <row r="5" spans="1:8" s="180" customFormat="1" ht="15">
      <c r="A5" s="200"/>
      <c r="B5" s="200"/>
      <c r="C5" s="201" t="s">
        <v>85</v>
      </c>
      <c r="D5" s="202">
        <f>SUM(D6,D101,D108,D148,D166,D183,D203,D269,D310,D320,D334,D372,D381,D396,D403,D406,D412,D419,)</f>
        <v>92040</v>
      </c>
      <c r="E5" s="202">
        <f>SUM(E6,E101,E108,E148,E166,E183,E203,E269,E310,E320,E334,E372,E381,E396,E403,E406,E412,E419,)</f>
        <v>115834</v>
      </c>
      <c r="F5" s="202">
        <f>SUM(F6,F101,F108,F148,F166,F183,F203,F269,F310,F320,F334,F372,F381,F396,F403,F406,F412,F419,)</f>
        <v>116513</v>
      </c>
      <c r="G5" s="203">
        <f aca="true" t="shared" si="0" ref="G5:G27">(F5-D5)/D5</f>
        <v>0.2658952629291612</v>
      </c>
      <c r="H5" s="204"/>
    </row>
    <row r="6" spans="1:8" s="180" customFormat="1" ht="15">
      <c r="A6" s="200">
        <v>201</v>
      </c>
      <c r="B6" s="200">
        <f aca="true" t="shared" si="1" ref="B6:B69">LEN(A6)</f>
        <v>3</v>
      </c>
      <c r="C6" s="205" t="s">
        <v>86</v>
      </c>
      <c r="D6" s="202">
        <f>SUM(D7+D12+D17+D25+D29+D35+D40+D42+D47+D51+D54+D56+D61+D64+D66+D68+D70+D73+D79+D82+D86+D89+D92+D94)</f>
        <v>9531</v>
      </c>
      <c r="E6" s="202">
        <f>SUM(E7+E12+E17+E25+E29+E35+E40+E42+E47+E51+E54+E56+E61+E64+E66+E68+E70+E73+E79+E82+E86+E89+E92+E94)</f>
        <v>12527</v>
      </c>
      <c r="F6" s="202">
        <f>SUM(F7+F12+F17+F25+F29+F35+F40+F42+F47+F51+F54+F56+F61+F64+F66+F68+F70+F73+F79+F82+F86+F89+F92+F94)</f>
        <v>12684</v>
      </c>
      <c r="G6" s="203">
        <f t="shared" si="0"/>
        <v>0.330815234497954</v>
      </c>
      <c r="H6" s="204"/>
    </row>
    <row r="7" spans="1:8" s="180" customFormat="1" ht="15">
      <c r="A7" s="200">
        <v>20101</v>
      </c>
      <c r="B7" s="200">
        <f t="shared" si="1"/>
        <v>5</v>
      </c>
      <c r="C7" s="205" t="s">
        <v>87</v>
      </c>
      <c r="D7" s="202">
        <f>SUM(D8:D11)</f>
        <v>309</v>
      </c>
      <c r="E7" s="202">
        <f>SUM(E8:E11)</f>
        <v>392</v>
      </c>
      <c r="F7" s="202">
        <f>SUM(F8:F11)</f>
        <v>392</v>
      </c>
      <c r="G7" s="203">
        <f t="shared" si="0"/>
        <v>0.2686084142394822</v>
      </c>
      <c r="H7" s="204"/>
    </row>
    <row r="8" spans="1:8" s="180" customFormat="1" ht="15">
      <c r="A8" s="200">
        <v>2010101</v>
      </c>
      <c r="B8" s="200">
        <f t="shared" si="1"/>
        <v>7</v>
      </c>
      <c r="C8" s="206" t="s">
        <v>88</v>
      </c>
      <c r="D8" s="207">
        <v>214</v>
      </c>
      <c r="E8" s="208">
        <v>265</v>
      </c>
      <c r="F8" s="202">
        <v>265</v>
      </c>
      <c r="G8" s="203">
        <f t="shared" si="0"/>
        <v>0.2383177570093458</v>
      </c>
      <c r="H8" s="204"/>
    </row>
    <row r="9" spans="1:8" s="180" customFormat="1" ht="15">
      <c r="A9" s="200">
        <v>2010104</v>
      </c>
      <c r="B9" s="200">
        <f t="shared" si="1"/>
        <v>7</v>
      </c>
      <c r="C9" s="206" t="s">
        <v>89</v>
      </c>
      <c r="D9" s="207">
        <v>13</v>
      </c>
      <c r="E9" s="208">
        <v>15</v>
      </c>
      <c r="F9" s="202">
        <v>15</v>
      </c>
      <c r="G9" s="203">
        <f t="shared" si="0"/>
        <v>0.15384615384615385</v>
      </c>
      <c r="H9" s="204"/>
    </row>
    <row r="10" spans="1:8" s="180" customFormat="1" ht="24">
      <c r="A10" s="200">
        <v>2010108</v>
      </c>
      <c r="B10" s="200">
        <f t="shared" si="1"/>
        <v>7</v>
      </c>
      <c r="C10" s="206" t="s">
        <v>90</v>
      </c>
      <c r="D10" s="207">
        <v>47</v>
      </c>
      <c r="E10" s="208">
        <v>95</v>
      </c>
      <c r="F10" s="202">
        <v>95</v>
      </c>
      <c r="G10" s="203">
        <f t="shared" si="0"/>
        <v>1.0212765957446808</v>
      </c>
      <c r="H10" s="204" t="s">
        <v>91</v>
      </c>
    </row>
    <row r="11" spans="1:8" s="180" customFormat="1" ht="15">
      <c r="A11" s="200">
        <v>2010199</v>
      </c>
      <c r="B11" s="200">
        <f t="shared" si="1"/>
        <v>7</v>
      </c>
      <c r="C11" s="206" t="s">
        <v>92</v>
      </c>
      <c r="D11" s="207">
        <v>35</v>
      </c>
      <c r="E11" s="208">
        <v>17</v>
      </c>
      <c r="F11" s="202">
        <v>17</v>
      </c>
      <c r="G11" s="203">
        <f t="shared" si="0"/>
        <v>-0.5142857142857142</v>
      </c>
      <c r="H11" s="204"/>
    </row>
    <row r="12" spans="1:8" s="180" customFormat="1" ht="15">
      <c r="A12" s="200">
        <v>20102</v>
      </c>
      <c r="B12" s="200">
        <f t="shared" si="1"/>
        <v>5</v>
      </c>
      <c r="C12" s="205" t="s">
        <v>93</v>
      </c>
      <c r="D12" s="202">
        <f>SUM(D13:D16)</f>
        <v>310</v>
      </c>
      <c r="E12" s="202">
        <f>SUM(E13:E16)</f>
        <v>290</v>
      </c>
      <c r="F12" s="202">
        <f>SUM(F13:F16)</f>
        <v>290</v>
      </c>
      <c r="G12" s="203">
        <f t="shared" si="0"/>
        <v>-0.06451612903225806</v>
      </c>
      <c r="H12" s="204"/>
    </row>
    <row r="13" spans="1:8" s="180" customFormat="1" ht="15">
      <c r="A13" s="200">
        <v>2010201</v>
      </c>
      <c r="B13" s="200">
        <f t="shared" si="1"/>
        <v>7</v>
      </c>
      <c r="C13" s="206" t="s">
        <v>88</v>
      </c>
      <c r="D13" s="207">
        <v>217</v>
      </c>
      <c r="E13" s="208">
        <v>200</v>
      </c>
      <c r="F13" s="202">
        <v>200</v>
      </c>
      <c r="G13" s="203">
        <f t="shared" si="0"/>
        <v>-0.07834101382488479</v>
      </c>
      <c r="H13" s="204"/>
    </row>
    <row r="14" spans="1:8" s="180" customFormat="1" ht="15">
      <c r="A14" s="200">
        <v>2010202</v>
      </c>
      <c r="B14" s="200">
        <f t="shared" si="1"/>
        <v>7</v>
      </c>
      <c r="C14" s="206" t="s">
        <v>94</v>
      </c>
      <c r="D14" s="207">
        <v>46</v>
      </c>
      <c r="E14" s="208">
        <v>50</v>
      </c>
      <c r="F14" s="202">
        <v>50</v>
      </c>
      <c r="G14" s="203">
        <f t="shared" si="0"/>
        <v>0.08695652173913043</v>
      </c>
      <c r="H14" s="204"/>
    </row>
    <row r="15" spans="1:8" s="180" customFormat="1" ht="15">
      <c r="A15" s="200">
        <v>2010204</v>
      </c>
      <c r="B15" s="200">
        <f t="shared" si="1"/>
        <v>7</v>
      </c>
      <c r="C15" s="206" t="s">
        <v>95</v>
      </c>
      <c r="D15" s="207">
        <v>15</v>
      </c>
      <c r="E15" s="208">
        <v>10</v>
      </c>
      <c r="F15" s="202">
        <v>10</v>
      </c>
      <c r="G15" s="203">
        <f t="shared" si="0"/>
        <v>-0.3333333333333333</v>
      </c>
      <c r="H15" s="204"/>
    </row>
    <row r="16" spans="1:8" s="180" customFormat="1" ht="15">
      <c r="A16" s="200">
        <v>2010206</v>
      </c>
      <c r="B16" s="200">
        <f t="shared" si="1"/>
        <v>7</v>
      </c>
      <c r="C16" s="206" t="s">
        <v>96</v>
      </c>
      <c r="D16" s="207">
        <v>32</v>
      </c>
      <c r="E16" s="208">
        <v>30</v>
      </c>
      <c r="F16" s="202">
        <v>30</v>
      </c>
      <c r="G16" s="203">
        <f t="shared" si="0"/>
        <v>-0.0625</v>
      </c>
      <c r="H16" s="204"/>
    </row>
    <row r="17" spans="1:8" s="180" customFormat="1" ht="24">
      <c r="A17" s="200">
        <v>20103</v>
      </c>
      <c r="B17" s="200">
        <f t="shared" si="1"/>
        <v>5</v>
      </c>
      <c r="C17" s="205" t="s">
        <v>97</v>
      </c>
      <c r="D17" s="202">
        <f>SUM(D18:D24)</f>
        <v>5137</v>
      </c>
      <c r="E17" s="202">
        <f>SUM(E18:E24)</f>
        <v>6425</v>
      </c>
      <c r="F17" s="202">
        <f>SUM(F18:F24)</f>
        <v>6985</v>
      </c>
      <c r="G17" s="203">
        <f t="shared" si="0"/>
        <v>0.35974304068522484</v>
      </c>
      <c r="H17" s="204"/>
    </row>
    <row r="18" spans="1:8" s="180" customFormat="1" ht="24">
      <c r="A18" s="200">
        <v>2010301</v>
      </c>
      <c r="B18" s="200">
        <f t="shared" si="1"/>
        <v>7</v>
      </c>
      <c r="C18" s="206" t="s">
        <v>88</v>
      </c>
      <c r="D18" s="207">
        <v>4451</v>
      </c>
      <c r="E18" s="208">
        <v>5555</v>
      </c>
      <c r="F18" s="202">
        <v>6086</v>
      </c>
      <c r="G18" s="203">
        <f t="shared" si="0"/>
        <v>0.3673331835542575</v>
      </c>
      <c r="H18" s="204" t="s">
        <v>98</v>
      </c>
    </row>
    <row r="19" spans="1:8" s="180" customFormat="1" ht="24">
      <c r="A19" s="200">
        <v>2010302</v>
      </c>
      <c r="B19" s="200">
        <f t="shared" si="1"/>
        <v>7</v>
      </c>
      <c r="C19" s="206" t="s">
        <v>94</v>
      </c>
      <c r="D19" s="207">
        <v>36</v>
      </c>
      <c r="E19" s="208">
        <v>134</v>
      </c>
      <c r="F19" s="202">
        <v>133</v>
      </c>
      <c r="G19" s="203">
        <f t="shared" si="0"/>
        <v>2.6944444444444446</v>
      </c>
      <c r="H19" s="204" t="s">
        <v>99</v>
      </c>
    </row>
    <row r="20" spans="1:8" s="180" customFormat="1" ht="15">
      <c r="A20" s="200">
        <v>2010303</v>
      </c>
      <c r="B20" s="200">
        <f t="shared" si="1"/>
        <v>7</v>
      </c>
      <c r="C20" s="206" t="s">
        <v>100</v>
      </c>
      <c r="D20" s="207">
        <v>198</v>
      </c>
      <c r="E20" s="208">
        <v>249</v>
      </c>
      <c r="F20" s="202">
        <v>249</v>
      </c>
      <c r="G20" s="203">
        <f t="shared" si="0"/>
        <v>0.25757575757575757</v>
      </c>
      <c r="H20" s="204"/>
    </row>
    <row r="21" spans="1:8" s="180" customFormat="1" ht="15">
      <c r="A21" s="200">
        <v>2010306</v>
      </c>
      <c r="B21" s="200">
        <f t="shared" si="1"/>
        <v>7</v>
      </c>
      <c r="C21" s="206" t="s">
        <v>101</v>
      </c>
      <c r="D21" s="207">
        <v>12</v>
      </c>
      <c r="E21" s="208">
        <v>17</v>
      </c>
      <c r="F21" s="202">
        <v>17</v>
      </c>
      <c r="G21" s="203">
        <f t="shared" si="0"/>
        <v>0.4166666666666667</v>
      </c>
      <c r="H21" s="204"/>
    </row>
    <row r="22" spans="1:8" s="180" customFormat="1" ht="15">
      <c r="A22" s="200">
        <v>2010307</v>
      </c>
      <c r="B22" s="200">
        <f t="shared" si="1"/>
        <v>7</v>
      </c>
      <c r="C22" s="206" t="s">
        <v>102</v>
      </c>
      <c r="D22" s="207">
        <v>12</v>
      </c>
      <c r="E22" s="208"/>
      <c r="F22" s="202"/>
      <c r="G22" s="203">
        <f t="shared" si="0"/>
        <v>-1</v>
      </c>
      <c r="H22" s="204"/>
    </row>
    <row r="23" spans="1:8" s="180" customFormat="1" ht="15">
      <c r="A23" s="200">
        <v>2010308</v>
      </c>
      <c r="B23" s="200">
        <f t="shared" si="1"/>
        <v>7</v>
      </c>
      <c r="C23" s="206" t="s">
        <v>103</v>
      </c>
      <c r="D23" s="207">
        <v>149</v>
      </c>
      <c r="E23" s="208">
        <v>145</v>
      </c>
      <c r="F23" s="202">
        <v>156</v>
      </c>
      <c r="G23" s="203">
        <f t="shared" si="0"/>
        <v>0.04697986577181208</v>
      </c>
      <c r="H23" s="204"/>
    </row>
    <row r="24" spans="1:8" s="180" customFormat="1" ht="24">
      <c r="A24" s="200">
        <v>2010399</v>
      </c>
      <c r="B24" s="200">
        <f t="shared" si="1"/>
        <v>7</v>
      </c>
      <c r="C24" s="206" t="s">
        <v>104</v>
      </c>
      <c r="D24" s="207">
        <v>279</v>
      </c>
      <c r="E24" s="208">
        <v>325</v>
      </c>
      <c r="F24" s="202">
        <v>344</v>
      </c>
      <c r="G24" s="203">
        <f t="shared" si="0"/>
        <v>0.23297491039426524</v>
      </c>
      <c r="H24" s="204"/>
    </row>
    <row r="25" spans="1:8" s="180" customFormat="1" ht="15">
      <c r="A25" s="200">
        <v>20104</v>
      </c>
      <c r="B25" s="200">
        <f t="shared" si="1"/>
        <v>5</v>
      </c>
      <c r="C25" s="205" t="s">
        <v>105</v>
      </c>
      <c r="D25" s="202">
        <f>SUM(D26:D28)</f>
        <v>97</v>
      </c>
      <c r="E25" s="202">
        <f>SUM(E26:E28)</f>
        <v>74</v>
      </c>
      <c r="F25" s="202">
        <f>SUM(F26:F28)</f>
        <v>74</v>
      </c>
      <c r="G25" s="203">
        <f t="shared" si="0"/>
        <v>-0.23711340206185566</v>
      </c>
      <c r="H25" s="204"/>
    </row>
    <row r="26" spans="1:8" s="180" customFormat="1" ht="15">
      <c r="A26" s="200">
        <v>2010402</v>
      </c>
      <c r="B26" s="200">
        <f t="shared" si="1"/>
        <v>7</v>
      </c>
      <c r="C26" s="206" t="s">
        <v>94</v>
      </c>
      <c r="D26" s="207">
        <v>96</v>
      </c>
      <c r="E26" s="208">
        <v>71</v>
      </c>
      <c r="F26" s="202">
        <v>71</v>
      </c>
      <c r="G26" s="203">
        <f t="shared" si="0"/>
        <v>-0.2604166666666667</v>
      </c>
      <c r="H26" s="204"/>
    </row>
    <row r="27" spans="1:8" s="180" customFormat="1" ht="15">
      <c r="A27" s="200">
        <v>2010408</v>
      </c>
      <c r="B27" s="200">
        <f t="shared" si="1"/>
        <v>7</v>
      </c>
      <c r="C27" s="206" t="s">
        <v>106</v>
      </c>
      <c r="D27" s="207">
        <v>1</v>
      </c>
      <c r="E27" s="208">
        <v>0</v>
      </c>
      <c r="F27" s="202">
        <v>0</v>
      </c>
      <c r="G27" s="203">
        <f t="shared" si="0"/>
        <v>-1</v>
      </c>
      <c r="H27" s="204"/>
    </row>
    <row r="28" spans="1:8" s="180" customFormat="1" ht="15">
      <c r="A28" s="200">
        <v>2010499</v>
      </c>
      <c r="B28" s="200">
        <f t="shared" si="1"/>
        <v>7</v>
      </c>
      <c r="C28" s="206" t="s">
        <v>107</v>
      </c>
      <c r="D28" s="207">
        <v>0</v>
      </c>
      <c r="E28" s="208">
        <v>3</v>
      </c>
      <c r="F28" s="202">
        <v>3</v>
      </c>
      <c r="G28" s="203"/>
      <c r="H28" s="204"/>
    </row>
    <row r="29" spans="1:8" s="180" customFormat="1" ht="15">
      <c r="A29" s="200">
        <v>20105</v>
      </c>
      <c r="B29" s="200">
        <f t="shared" si="1"/>
        <v>5</v>
      </c>
      <c r="C29" s="205" t="s">
        <v>108</v>
      </c>
      <c r="D29" s="202">
        <f>SUM(D30:D34)</f>
        <v>181</v>
      </c>
      <c r="E29" s="202">
        <f>SUM(E30:E34)</f>
        <v>93</v>
      </c>
      <c r="F29" s="202">
        <f>SUM(F30:F34)</f>
        <v>94</v>
      </c>
      <c r="G29" s="203">
        <f aca="true" t="shared" si="2" ref="G29:G35">(F29-D29)/D29</f>
        <v>-0.48066298342541436</v>
      </c>
      <c r="H29" s="204"/>
    </row>
    <row r="30" spans="1:8" s="180" customFormat="1" ht="15">
      <c r="A30" s="200">
        <v>2010502</v>
      </c>
      <c r="B30" s="200">
        <f t="shared" si="1"/>
        <v>7</v>
      </c>
      <c r="C30" s="206" t="s">
        <v>94</v>
      </c>
      <c r="D30" s="207">
        <v>54</v>
      </c>
      <c r="E30" s="208">
        <v>3</v>
      </c>
      <c r="F30" s="202">
        <v>3</v>
      </c>
      <c r="G30" s="203">
        <f t="shared" si="2"/>
        <v>-0.9444444444444444</v>
      </c>
      <c r="H30" s="204"/>
    </row>
    <row r="31" spans="1:8" s="180" customFormat="1" ht="15">
      <c r="A31" s="200">
        <v>2010505</v>
      </c>
      <c r="B31" s="200">
        <f t="shared" si="1"/>
        <v>7</v>
      </c>
      <c r="C31" s="206" t="s">
        <v>109</v>
      </c>
      <c r="D31" s="207">
        <v>12</v>
      </c>
      <c r="E31" s="208">
        <v>10</v>
      </c>
      <c r="F31" s="202">
        <v>11</v>
      </c>
      <c r="G31" s="203">
        <f t="shared" si="2"/>
        <v>-0.08333333333333333</v>
      </c>
      <c r="H31" s="204"/>
    </row>
    <row r="32" spans="1:8" s="180" customFormat="1" ht="15">
      <c r="A32" s="200">
        <v>2010507</v>
      </c>
      <c r="B32" s="200">
        <f t="shared" si="1"/>
        <v>7</v>
      </c>
      <c r="C32" s="206" t="s">
        <v>110</v>
      </c>
      <c r="D32" s="207">
        <v>86</v>
      </c>
      <c r="E32" s="208">
        <v>54</v>
      </c>
      <c r="F32" s="202">
        <v>54</v>
      </c>
      <c r="G32" s="203">
        <f t="shared" si="2"/>
        <v>-0.37209302325581395</v>
      </c>
      <c r="H32" s="204"/>
    </row>
    <row r="33" spans="1:8" s="180" customFormat="1" ht="15">
      <c r="A33" s="200">
        <v>2010508</v>
      </c>
      <c r="B33" s="200">
        <f t="shared" si="1"/>
        <v>7</v>
      </c>
      <c r="C33" s="206" t="s">
        <v>111</v>
      </c>
      <c r="D33" s="207">
        <v>26</v>
      </c>
      <c r="E33" s="208">
        <v>23</v>
      </c>
      <c r="F33" s="202">
        <v>23</v>
      </c>
      <c r="G33" s="203">
        <f t="shared" si="2"/>
        <v>-0.11538461538461539</v>
      </c>
      <c r="H33" s="204"/>
    </row>
    <row r="34" spans="1:8" s="180" customFormat="1" ht="15">
      <c r="A34" s="200">
        <v>2010599</v>
      </c>
      <c r="B34" s="200">
        <f t="shared" si="1"/>
        <v>7</v>
      </c>
      <c r="C34" s="206" t="s">
        <v>112</v>
      </c>
      <c r="D34" s="207">
        <v>3</v>
      </c>
      <c r="E34" s="208">
        <v>3</v>
      </c>
      <c r="F34" s="202">
        <v>3</v>
      </c>
      <c r="G34" s="203">
        <f t="shared" si="2"/>
        <v>0</v>
      </c>
      <c r="H34" s="204"/>
    </row>
    <row r="35" spans="1:8" s="180" customFormat="1" ht="24">
      <c r="A35" s="200">
        <v>20106</v>
      </c>
      <c r="B35" s="200">
        <f t="shared" si="1"/>
        <v>5</v>
      </c>
      <c r="C35" s="205" t="s">
        <v>113</v>
      </c>
      <c r="D35" s="202">
        <f>SUM(D36:D39)</f>
        <v>82</v>
      </c>
      <c r="E35" s="202">
        <f>SUM(E36:E39)</f>
        <v>617</v>
      </c>
      <c r="F35" s="202">
        <f>SUM(F36:F39)</f>
        <v>209</v>
      </c>
      <c r="G35" s="203">
        <f t="shared" si="2"/>
        <v>1.548780487804878</v>
      </c>
      <c r="H35" s="204" t="s">
        <v>114</v>
      </c>
    </row>
    <row r="36" spans="1:8" s="180" customFormat="1" ht="15">
      <c r="A36" s="200">
        <v>2010601</v>
      </c>
      <c r="B36" s="200">
        <f t="shared" si="1"/>
        <v>7</v>
      </c>
      <c r="C36" s="206" t="s">
        <v>88</v>
      </c>
      <c r="D36" s="207">
        <v>0</v>
      </c>
      <c r="E36" s="208">
        <v>118</v>
      </c>
      <c r="F36" s="202">
        <v>118</v>
      </c>
      <c r="G36" s="203"/>
      <c r="H36" s="204"/>
    </row>
    <row r="37" spans="1:8" s="180" customFormat="1" ht="15">
      <c r="A37" s="200">
        <v>2010602</v>
      </c>
      <c r="B37" s="200">
        <f t="shared" si="1"/>
        <v>7</v>
      </c>
      <c r="C37" s="206" t="s">
        <v>94</v>
      </c>
      <c r="D37" s="207">
        <v>27</v>
      </c>
      <c r="E37" s="208">
        <v>41</v>
      </c>
      <c r="F37" s="202">
        <v>41</v>
      </c>
      <c r="G37" s="203">
        <f aca="true" t="shared" si="3" ref="G37:G43">(F37-D37)/D37</f>
        <v>0.5185185185185185</v>
      </c>
      <c r="H37" s="204"/>
    </row>
    <row r="38" spans="1:8" s="180" customFormat="1" ht="15">
      <c r="A38" s="200">
        <v>2010608</v>
      </c>
      <c r="B38" s="200">
        <f t="shared" si="1"/>
        <v>7</v>
      </c>
      <c r="C38" s="206" t="s">
        <v>115</v>
      </c>
      <c r="D38" s="207">
        <v>54</v>
      </c>
      <c r="E38" s="208">
        <v>60</v>
      </c>
      <c r="F38" s="202">
        <v>39</v>
      </c>
      <c r="G38" s="203">
        <f t="shared" si="3"/>
        <v>-0.2777777777777778</v>
      </c>
      <c r="H38" s="204"/>
    </row>
    <row r="39" spans="1:8" s="180" customFormat="1" ht="15">
      <c r="A39" s="200">
        <v>2010699</v>
      </c>
      <c r="B39" s="200">
        <f t="shared" si="1"/>
        <v>7</v>
      </c>
      <c r="C39" s="206" t="s">
        <v>116</v>
      </c>
      <c r="D39" s="207">
        <v>1</v>
      </c>
      <c r="E39" s="208">
        <v>398</v>
      </c>
      <c r="F39" s="202">
        <v>11</v>
      </c>
      <c r="G39" s="203">
        <f t="shared" si="3"/>
        <v>10</v>
      </c>
      <c r="H39" s="204"/>
    </row>
    <row r="40" spans="1:8" s="180" customFormat="1" ht="15">
      <c r="A40" s="200">
        <v>20107</v>
      </c>
      <c r="B40" s="200">
        <f t="shared" si="1"/>
        <v>5</v>
      </c>
      <c r="C40" s="205" t="s">
        <v>117</v>
      </c>
      <c r="D40" s="202">
        <f>SUM(D41:D41)</f>
        <v>646</v>
      </c>
      <c r="E40" s="202">
        <f>SUM(E41:E41)</f>
        <v>535</v>
      </c>
      <c r="F40" s="202">
        <f>SUM(F41:F41)</f>
        <v>534</v>
      </c>
      <c r="G40" s="203">
        <f t="shared" si="3"/>
        <v>-0.17337461300309598</v>
      </c>
      <c r="H40" s="204"/>
    </row>
    <row r="41" spans="1:8" s="180" customFormat="1" ht="15">
      <c r="A41" s="200">
        <v>2010799</v>
      </c>
      <c r="B41" s="200">
        <f t="shared" si="1"/>
        <v>7</v>
      </c>
      <c r="C41" s="206" t="s">
        <v>118</v>
      </c>
      <c r="D41" s="207">
        <v>646</v>
      </c>
      <c r="E41" s="208">
        <v>535</v>
      </c>
      <c r="F41" s="202">
        <v>534</v>
      </c>
      <c r="G41" s="203">
        <f t="shared" si="3"/>
        <v>-0.17337461300309598</v>
      </c>
      <c r="H41" s="204"/>
    </row>
    <row r="42" spans="1:8" s="180" customFormat="1" ht="15">
      <c r="A42" s="200">
        <v>20108</v>
      </c>
      <c r="B42" s="200">
        <f t="shared" si="1"/>
        <v>5</v>
      </c>
      <c r="C42" s="205" t="s">
        <v>119</v>
      </c>
      <c r="D42" s="202">
        <f>SUM(D43:D46)</f>
        <v>44</v>
      </c>
      <c r="E42" s="202">
        <f>SUM(E43:E46)</f>
        <v>34</v>
      </c>
      <c r="F42" s="202">
        <f>SUM(F43:F46)</f>
        <v>35</v>
      </c>
      <c r="G42" s="203">
        <f t="shared" si="3"/>
        <v>-0.20454545454545456</v>
      </c>
      <c r="H42" s="204"/>
    </row>
    <row r="43" spans="1:8" s="180" customFormat="1" ht="15">
      <c r="A43" s="200">
        <v>2010802</v>
      </c>
      <c r="B43" s="200">
        <f t="shared" si="1"/>
        <v>7</v>
      </c>
      <c r="C43" s="206" t="s">
        <v>94</v>
      </c>
      <c r="D43" s="207">
        <v>11</v>
      </c>
      <c r="E43" s="208">
        <v>10</v>
      </c>
      <c r="F43" s="202">
        <v>10</v>
      </c>
      <c r="G43" s="203">
        <f t="shared" si="3"/>
        <v>-0.09090909090909091</v>
      </c>
      <c r="H43" s="204"/>
    </row>
    <row r="44" spans="1:8" s="180" customFormat="1" ht="15">
      <c r="A44" s="200">
        <v>2010804</v>
      </c>
      <c r="B44" s="200">
        <f t="shared" si="1"/>
        <v>7</v>
      </c>
      <c r="C44" s="206" t="s">
        <v>120</v>
      </c>
      <c r="D44" s="207">
        <v>0</v>
      </c>
      <c r="E44" s="208">
        <v>5</v>
      </c>
      <c r="F44" s="202">
        <v>5</v>
      </c>
      <c r="G44" s="203"/>
      <c r="H44" s="204"/>
    </row>
    <row r="45" spans="1:8" s="180" customFormat="1" ht="15">
      <c r="A45" s="200">
        <v>2010806</v>
      </c>
      <c r="B45" s="200">
        <f t="shared" si="1"/>
        <v>7</v>
      </c>
      <c r="C45" s="206" t="s">
        <v>121</v>
      </c>
      <c r="D45" s="207">
        <v>0</v>
      </c>
      <c r="E45" s="208">
        <v>3</v>
      </c>
      <c r="F45" s="202">
        <v>3</v>
      </c>
      <c r="G45" s="203"/>
      <c r="H45" s="204"/>
    </row>
    <row r="46" spans="1:8" s="180" customFormat="1" ht="15">
      <c r="A46" s="200">
        <v>2010899</v>
      </c>
      <c r="B46" s="200">
        <f t="shared" si="1"/>
        <v>7</v>
      </c>
      <c r="C46" s="206" t="s">
        <v>122</v>
      </c>
      <c r="D46" s="207">
        <v>33</v>
      </c>
      <c r="E46" s="208">
        <v>16</v>
      </c>
      <c r="F46" s="202">
        <v>17</v>
      </c>
      <c r="G46" s="203">
        <f aca="true" t="shared" si="4" ref="G46:G52">(F46-D46)/D46</f>
        <v>-0.48484848484848486</v>
      </c>
      <c r="H46" s="204"/>
    </row>
    <row r="47" spans="1:8" s="180" customFormat="1" ht="15">
      <c r="A47" s="200">
        <v>20110</v>
      </c>
      <c r="B47" s="200">
        <f t="shared" si="1"/>
        <v>5</v>
      </c>
      <c r="C47" s="205" t="s">
        <v>123</v>
      </c>
      <c r="D47" s="202">
        <f>SUM(D48:D50)</f>
        <v>68</v>
      </c>
      <c r="E47" s="202">
        <f>SUM(E48:E50)</f>
        <v>184</v>
      </c>
      <c r="F47" s="202">
        <f>SUM(F48:F50)</f>
        <v>182</v>
      </c>
      <c r="G47" s="203">
        <f t="shared" si="4"/>
        <v>1.6764705882352942</v>
      </c>
      <c r="H47" s="204"/>
    </row>
    <row r="48" spans="1:8" s="180" customFormat="1" ht="15">
      <c r="A48" s="200">
        <v>2011001</v>
      </c>
      <c r="B48" s="200">
        <f t="shared" si="1"/>
        <v>7</v>
      </c>
      <c r="C48" s="206" t="s">
        <v>88</v>
      </c>
      <c r="D48" s="207">
        <v>0</v>
      </c>
      <c r="E48" s="208">
        <v>0</v>
      </c>
      <c r="F48" s="202">
        <v>0</v>
      </c>
      <c r="G48" s="203"/>
      <c r="H48" s="204"/>
    </row>
    <row r="49" spans="1:8" s="180" customFormat="1" ht="36">
      <c r="A49" s="200">
        <v>2011002</v>
      </c>
      <c r="B49" s="200">
        <f t="shared" si="1"/>
        <v>7</v>
      </c>
      <c r="C49" s="206" t="s">
        <v>94</v>
      </c>
      <c r="D49" s="207">
        <v>11</v>
      </c>
      <c r="E49" s="208">
        <v>97</v>
      </c>
      <c r="F49" s="202">
        <v>95</v>
      </c>
      <c r="G49" s="203">
        <f t="shared" si="4"/>
        <v>7.636363636363637</v>
      </c>
      <c r="H49" s="204" t="s">
        <v>124</v>
      </c>
    </row>
    <row r="50" spans="1:8" s="180" customFormat="1" ht="15">
      <c r="A50" s="200">
        <v>2011099</v>
      </c>
      <c r="B50" s="200">
        <f t="shared" si="1"/>
        <v>7</v>
      </c>
      <c r="C50" s="206" t="s">
        <v>125</v>
      </c>
      <c r="D50" s="207">
        <v>57</v>
      </c>
      <c r="E50" s="208">
        <v>87</v>
      </c>
      <c r="F50" s="202">
        <v>87</v>
      </c>
      <c r="G50" s="203">
        <f t="shared" si="4"/>
        <v>0.5263157894736842</v>
      </c>
      <c r="H50" s="204"/>
    </row>
    <row r="51" spans="1:8" s="180" customFormat="1" ht="36">
      <c r="A51" s="200">
        <v>20111</v>
      </c>
      <c r="B51" s="200">
        <f t="shared" si="1"/>
        <v>5</v>
      </c>
      <c r="C51" s="205" t="s">
        <v>126</v>
      </c>
      <c r="D51" s="202">
        <f>SUM(D52:D53)</f>
        <v>144</v>
      </c>
      <c r="E51" s="202">
        <f>SUM(E52:E53)</f>
        <v>355</v>
      </c>
      <c r="F51" s="202">
        <f>SUM(F52:F53)</f>
        <v>356</v>
      </c>
      <c r="G51" s="203">
        <f t="shared" si="4"/>
        <v>1.4722222222222223</v>
      </c>
      <c r="H51" s="204" t="s">
        <v>127</v>
      </c>
    </row>
    <row r="52" spans="1:8" s="180" customFormat="1" ht="15">
      <c r="A52" s="200">
        <v>2011102</v>
      </c>
      <c r="B52" s="200">
        <f t="shared" si="1"/>
        <v>7</v>
      </c>
      <c r="C52" s="206" t="s">
        <v>94</v>
      </c>
      <c r="D52" s="207">
        <v>144</v>
      </c>
      <c r="E52" s="208">
        <v>307</v>
      </c>
      <c r="F52" s="202">
        <v>309</v>
      </c>
      <c r="G52" s="203">
        <f t="shared" si="4"/>
        <v>1.1458333333333333</v>
      </c>
      <c r="H52" s="204"/>
    </row>
    <row r="53" spans="1:8" s="180" customFormat="1" ht="15">
      <c r="A53" s="200">
        <v>2011199</v>
      </c>
      <c r="B53" s="200">
        <f t="shared" si="1"/>
        <v>7</v>
      </c>
      <c r="C53" s="206" t="s">
        <v>128</v>
      </c>
      <c r="D53" s="207">
        <v>0</v>
      </c>
      <c r="E53" s="208">
        <v>48</v>
      </c>
      <c r="F53" s="202">
        <v>47</v>
      </c>
      <c r="G53" s="203"/>
      <c r="H53" s="204"/>
    </row>
    <row r="54" spans="1:8" s="180" customFormat="1" ht="15">
      <c r="A54" s="200">
        <v>20113</v>
      </c>
      <c r="B54" s="200">
        <f t="shared" si="1"/>
        <v>5</v>
      </c>
      <c r="C54" s="205" t="s">
        <v>129</v>
      </c>
      <c r="D54" s="202">
        <f>SUM(D55:D55)</f>
        <v>0</v>
      </c>
      <c r="E54" s="202">
        <f>SUM(E55:E55)</f>
        <v>0</v>
      </c>
      <c r="F54" s="202">
        <f>SUM(F55:F55)</f>
        <v>0</v>
      </c>
      <c r="G54" s="203"/>
      <c r="H54" s="204"/>
    </row>
    <row r="55" spans="1:8" s="180" customFormat="1" ht="15">
      <c r="A55" s="200">
        <v>2011399</v>
      </c>
      <c r="B55" s="200">
        <f t="shared" si="1"/>
        <v>7</v>
      </c>
      <c r="C55" s="206" t="s">
        <v>130</v>
      </c>
      <c r="D55" s="207">
        <v>0</v>
      </c>
      <c r="E55" s="208">
        <v>0</v>
      </c>
      <c r="F55" s="202">
        <v>0</v>
      </c>
      <c r="G55" s="203"/>
      <c r="H55" s="204"/>
    </row>
    <row r="56" spans="1:8" s="180" customFormat="1" ht="15">
      <c r="A56" s="200">
        <v>20115</v>
      </c>
      <c r="B56" s="200">
        <f t="shared" si="1"/>
        <v>5</v>
      </c>
      <c r="C56" s="205" t="s">
        <v>131</v>
      </c>
      <c r="D56" s="202">
        <f>SUM(D57:D60)</f>
        <v>56</v>
      </c>
      <c r="E56" s="202">
        <f>SUM(E57:E60)</f>
        <v>0</v>
      </c>
      <c r="F56" s="202">
        <f>SUM(F57:F60)</f>
        <v>0</v>
      </c>
      <c r="G56" s="203">
        <f>(F56-D56)/D56</f>
        <v>-1</v>
      </c>
      <c r="H56" s="204"/>
    </row>
    <row r="57" spans="1:8" s="180" customFormat="1" ht="15">
      <c r="A57" s="200">
        <v>2011501</v>
      </c>
      <c r="B57" s="200">
        <f t="shared" si="1"/>
        <v>7</v>
      </c>
      <c r="C57" s="206" t="s">
        <v>88</v>
      </c>
      <c r="D57" s="207">
        <v>46</v>
      </c>
      <c r="E57" s="208"/>
      <c r="F57" s="202"/>
      <c r="G57" s="203">
        <f>(F57-D57)/D57</f>
        <v>-1</v>
      </c>
      <c r="H57" s="204"/>
    </row>
    <row r="58" spans="1:8" s="180" customFormat="1" ht="15">
      <c r="A58" s="200">
        <v>2011502</v>
      </c>
      <c r="B58" s="200">
        <f t="shared" si="1"/>
        <v>7</v>
      </c>
      <c r="C58" s="206" t="s">
        <v>94</v>
      </c>
      <c r="D58" s="207">
        <v>6</v>
      </c>
      <c r="E58" s="208"/>
      <c r="F58" s="202"/>
      <c r="G58" s="203">
        <f>(F58-D58)/D58</f>
        <v>-1</v>
      </c>
      <c r="H58" s="204"/>
    </row>
    <row r="59" spans="1:8" s="180" customFormat="1" ht="15">
      <c r="A59" s="200">
        <v>2011505</v>
      </c>
      <c r="B59" s="200">
        <f t="shared" si="1"/>
        <v>7</v>
      </c>
      <c r="C59" s="206" t="s">
        <v>132</v>
      </c>
      <c r="D59" s="207">
        <v>2</v>
      </c>
      <c r="E59" s="208"/>
      <c r="F59" s="202"/>
      <c r="G59" s="203">
        <f>(F59-D59)/D59</f>
        <v>-1</v>
      </c>
      <c r="H59" s="204"/>
    </row>
    <row r="60" spans="1:8" s="180" customFormat="1" ht="15">
      <c r="A60" s="200">
        <v>2011599</v>
      </c>
      <c r="B60" s="200">
        <f t="shared" si="1"/>
        <v>7</v>
      </c>
      <c r="C60" s="206" t="s">
        <v>133</v>
      </c>
      <c r="D60" s="207">
        <v>2</v>
      </c>
      <c r="E60" s="208"/>
      <c r="F60" s="202"/>
      <c r="G60" s="203">
        <f>(F60-D60)/D60</f>
        <v>-1</v>
      </c>
      <c r="H60" s="204"/>
    </row>
    <row r="61" spans="1:8" s="180" customFormat="1" ht="15">
      <c r="A61" s="200">
        <v>20123</v>
      </c>
      <c r="B61" s="200">
        <f t="shared" si="1"/>
        <v>5</v>
      </c>
      <c r="C61" s="205" t="s">
        <v>134</v>
      </c>
      <c r="D61" s="202">
        <f>SUM(D62:D63)</f>
        <v>0</v>
      </c>
      <c r="E61" s="202">
        <f>SUM(E62:E63)</f>
        <v>2</v>
      </c>
      <c r="F61" s="202">
        <f>SUM(F62:F63)</f>
        <v>5</v>
      </c>
      <c r="G61" s="203"/>
      <c r="H61" s="204"/>
    </row>
    <row r="62" spans="1:8" s="180" customFormat="1" ht="15">
      <c r="A62" s="200">
        <v>2012302</v>
      </c>
      <c r="B62" s="200">
        <f t="shared" si="1"/>
        <v>7</v>
      </c>
      <c r="C62" s="206" t="s">
        <v>94</v>
      </c>
      <c r="D62" s="202"/>
      <c r="E62" s="208">
        <v>1</v>
      </c>
      <c r="F62" s="202">
        <v>1</v>
      </c>
      <c r="G62" s="203"/>
      <c r="H62" s="204"/>
    </row>
    <row r="63" spans="1:8" s="180" customFormat="1" ht="15">
      <c r="A63" s="200">
        <v>2012399</v>
      </c>
      <c r="B63" s="200">
        <f t="shared" si="1"/>
        <v>7</v>
      </c>
      <c r="C63" s="206" t="s">
        <v>135</v>
      </c>
      <c r="D63" s="207">
        <v>0</v>
      </c>
      <c r="E63" s="208">
        <v>1</v>
      </c>
      <c r="F63" s="202">
        <v>4</v>
      </c>
      <c r="G63" s="203"/>
      <c r="H63" s="204"/>
    </row>
    <row r="64" spans="1:8" s="180" customFormat="1" ht="15">
      <c r="A64" s="200">
        <v>20124</v>
      </c>
      <c r="B64" s="200">
        <f t="shared" si="1"/>
        <v>5</v>
      </c>
      <c r="C64" s="205" t="s">
        <v>136</v>
      </c>
      <c r="D64" s="202">
        <f>D65</f>
        <v>3</v>
      </c>
      <c r="E64" s="202">
        <f>E65</f>
        <v>0</v>
      </c>
      <c r="F64" s="202">
        <f>F65</f>
        <v>0</v>
      </c>
      <c r="G64" s="203">
        <f aca="true" t="shared" si="5" ref="G64:G70">(F64-D64)/D64</f>
        <v>-1</v>
      </c>
      <c r="H64" s="204"/>
    </row>
    <row r="65" spans="1:8" s="180" customFormat="1" ht="15">
      <c r="A65" s="200">
        <v>2012402</v>
      </c>
      <c r="B65" s="200">
        <f t="shared" si="1"/>
        <v>7</v>
      </c>
      <c r="C65" s="206" t="s">
        <v>94</v>
      </c>
      <c r="D65" s="207">
        <v>3</v>
      </c>
      <c r="E65" s="208"/>
      <c r="F65" s="202"/>
      <c r="G65" s="203">
        <f t="shared" si="5"/>
        <v>-1</v>
      </c>
      <c r="H65" s="204"/>
    </row>
    <row r="66" spans="1:8" s="180" customFormat="1" ht="15">
      <c r="A66" s="200">
        <v>20125</v>
      </c>
      <c r="B66" s="200">
        <f t="shared" si="1"/>
        <v>5</v>
      </c>
      <c r="C66" s="205" t="s">
        <v>137</v>
      </c>
      <c r="D66" s="202">
        <f>SUM(D67:D67)</f>
        <v>7</v>
      </c>
      <c r="E66" s="202">
        <f>SUM(E67:E67)</f>
        <v>2</v>
      </c>
      <c r="F66" s="202">
        <f>SUM(F67:F67)</f>
        <v>2</v>
      </c>
      <c r="G66" s="203">
        <f t="shared" si="5"/>
        <v>-0.7142857142857143</v>
      </c>
      <c r="H66" s="204"/>
    </row>
    <row r="67" spans="1:8" s="180" customFormat="1" ht="15">
      <c r="A67" s="200">
        <v>2012599</v>
      </c>
      <c r="B67" s="200">
        <f t="shared" si="1"/>
        <v>7</v>
      </c>
      <c r="C67" s="206" t="s">
        <v>138</v>
      </c>
      <c r="D67" s="207">
        <v>7</v>
      </c>
      <c r="E67" s="208">
        <v>2</v>
      </c>
      <c r="F67" s="202">
        <v>2</v>
      </c>
      <c r="G67" s="203">
        <f t="shared" si="5"/>
        <v>-0.7142857142857143</v>
      </c>
      <c r="H67" s="204"/>
    </row>
    <row r="68" spans="1:8" s="180" customFormat="1" ht="15">
      <c r="A68" s="200">
        <v>20126</v>
      </c>
      <c r="B68" s="200">
        <f t="shared" si="1"/>
        <v>5</v>
      </c>
      <c r="C68" s="205" t="s">
        <v>139</v>
      </c>
      <c r="D68" s="202">
        <f>SUM(D69:D69)</f>
        <v>39</v>
      </c>
      <c r="E68" s="202">
        <f>SUM(E69:E69)</f>
        <v>244</v>
      </c>
      <c r="F68" s="202">
        <f>SUM(F69:F69)</f>
        <v>244</v>
      </c>
      <c r="G68" s="203">
        <f t="shared" si="5"/>
        <v>5.256410256410256</v>
      </c>
      <c r="H68" s="204"/>
    </row>
    <row r="69" spans="1:8" s="180" customFormat="1" ht="24">
      <c r="A69" s="200">
        <v>2012604</v>
      </c>
      <c r="B69" s="200">
        <f t="shared" si="1"/>
        <v>7</v>
      </c>
      <c r="C69" s="206" t="s">
        <v>140</v>
      </c>
      <c r="D69" s="207">
        <v>39</v>
      </c>
      <c r="E69" s="208">
        <v>244</v>
      </c>
      <c r="F69" s="202">
        <v>244</v>
      </c>
      <c r="G69" s="203">
        <f t="shared" si="5"/>
        <v>5.256410256410256</v>
      </c>
      <c r="H69" s="204" t="s">
        <v>141</v>
      </c>
    </row>
    <row r="70" spans="1:8" s="180" customFormat="1" ht="15">
      <c r="A70" s="200">
        <v>20128</v>
      </c>
      <c r="B70" s="200">
        <f aca="true" t="shared" si="6" ref="B70:B133">LEN(A70)</f>
        <v>5</v>
      </c>
      <c r="C70" s="205" t="s">
        <v>142</v>
      </c>
      <c r="D70" s="202">
        <f>SUM(D71:D72)</f>
        <v>11</v>
      </c>
      <c r="E70" s="202">
        <f>SUM(E71:E72)</f>
        <v>41</v>
      </c>
      <c r="F70" s="202">
        <f>SUM(F71:F72)</f>
        <v>41</v>
      </c>
      <c r="G70" s="203">
        <f t="shared" si="5"/>
        <v>2.727272727272727</v>
      </c>
      <c r="H70" s="204"/>
    </row>
    <row r="71" spans="1:8" s="180" customFormat="1" ht="15">
      <c r="A71" s="200">
        <v>2012801</v>
      </c>
      <c r="B71" s="200">
        <f t="shared" si="6"/>
        <v>7</v>
      </c>
      <c r="C71" s="206" t="s">
        <v>88</v>
      </c>
      <c r="D71" s="207">
        <v>0</v>
      </c>
      <c r="E71" s="208">
        <v>2</v>
      </c>
      <c r="F71" s="202">
        <v>2</v>
      </c>
      <c r="G71" s="203"/>
      <c r="H71" s="204"/>
    </row>
    <row r="72" spans="1:8" s="180" customFormat="1" ht="24">
      <c r="A72" s="200">
        <v>2012899</v>
      </c>
      <c r="B72" s="200">
        <f t="shared" si="6"/>
        <v>7</v>
      </c>
      <c r="C72" s="206" t="s">
        <v>143</v>
      </c>
      <c r="D72" s="207">
        <v>11</v>
      </c>
      <c r="E72" s="208">
        <v>39</v>
      </c>
      <c r="F72" s="202">
        <v>39</v>
      </c>
      <c r="G72" s="203">
        <f>(F72-D72)/D72</f>
        <v>2.5454545454545454</v>
      </c>
      <c r="H72" s="204" t="s">
        <v>144</v>
      </c>
    </row>
    <row r="73" spans="1:8" s="180" customFormat="1" ht="15">
      <c r="A73" s="200">
        <v>20129</v>
      </c>
      <c r="B73" s="200">
        <f t="shared" si="6"/>
        <v>5</v>
      </c>
      <c r="C73" s="205" t="s">
        <v>145</v>
      </c>
      <c r="D73" s="202">
        <f>SUM(D74:D78)</f>
        <v>577</v>
      </c>
      <c r="E73" s="202">
        <f>SUM(E74:E78)</f>
        <v>721</v>
      </c>
      <c r="F73" s="202">
        <f>SUM(F74:F78)</f>
        <v>722</v>
      </c>
      <c r="G73" s="203">
        <f>(F73-D73)/D73</f>
        <v>0.2512998266897747</v>
      </c>
      <c r="H73" s="204"/>
    </row>
    <row r="74" spans="1:8" s="180" customFormat="1" ht="15">
      <c r="A74" s="200">
        <v>2012901</v>
      </c>
      <c r="B74" s="200">
        <f t="shared" si="6"/>
        <v>7</v>
      </c>
      <c r="C74" s="206" t="s">
        <v>88</v>
      </c>
      <c r="D74" s="207">
        <v>1</v>
      </c>
      <c r="E74" s="208">
        <v>6</v>
      </c>
      <c r="F74" s="202">
        <v>0</v>
      </c>
      <c r="G74" s="203">
        <f>(F74-D74)/D74</f>
        <v>-1</v>
      </c>
      <c r="H74" s="204"/>
    </row>
    <row r="75" spans="1:8" s="180" customFormat="1" ht="15">
      <c r="A75" s="200">
        <v>2012902</v>
      </c>
      <c r="B75" s="200">
        <f t="shared" si="6"/>
        <v>7</v>
      </c>
      <c r="C75" s="206" t="s">
        <v>94</v>
      </c>
      <c r="D75" s="207">
        <v>21</v>
      </c>
      <c r="E75" s="208">
        <v>8</v>
      </c>
      <c r="F75" s="202">
        <v>14</v>
      </c>
      <c r="G75" s="203">
        <f>(F75-D75)/D75</f>
        <v>-0.3333333333333333</v>
      </c>
      <c r="H75" s="204"/>
    </row>
    <row r="76" spans="1:8" s="180" customFormat="1" ht="15">
      <c r="A76" s="200">
        <v>2012903</v>
      </c>
      <c r="B76" s="200">
        <f t="shared" si="6"/>
        <v>7</v>
      </c>
      <c r="C76" s="206" t="s">
        <v>100</v>
      </c>
      <c r="D76" s="207">
        <v>0</v>
      </c>
      <c r="E76" s="208">
        <v>3</v>
      </c>
      <c r="F76" s="202">
        <v>3</v>
      </c>
      <c r="G76" s="203"/>
      <c r="H76" s="204"/>
    </row>
    <row r="77" spans="1:8" s="180" customFormat="1" ht="15">
      <c r="A77" s="200">
        <v>2012904</v>
      </c>
      <c r="B77" s="200">
        <f t="shared" si="6"/>
        <v>7</v>
      </c>
      <c r="C77" s="206" t="s">
        <v>146</v>
      </c>
      <c r="D77" s="207">
        <v>1</v>
      </c>
      <c r="E77" s="208"/>
      <c r="F77" s="202"/>
      <c r="G77" s="203">
        <f aca="true" t="shared" si="7" ref="G77:G89">(F77-D77)/D77</f>
        <v>-1</v>
      </c>
      <c r="H77" s="204"/>
    </row>
    <row r="78" spans="1:8" s="180" customFormat="1" ht="15">
      <c r="A78" s="200">
        <v>2012999</v>
      </c>
      <c r="B78" s="200">
        <f t="shared" si="6"/>
        <v>7</v>
      </c>
      <c r="C78" s="206" t="s">
        <v>147</v>
      </c>
      <c r="D78" s="207">
        <v>554</v>
      </c>
      <c r="E78" s="208">
        <v>704</v>
      </c>
      <c r="F78" s="202">
        <v>705</v>
      </c>
      <c r="G78" s="203">
        <f t="shared" si="7"/>
        <v>0.27256317689530685</v>
      </c>
      <c r="H78" s="204"/>
    </row>
    <row r="79" spans="1:8" s="180" customFormat="1" ht="24">
      <c r="A79" s="200">
        <v>20131</v>
      </c>
      <c r="B79" s="200">
        <f t="shared" si="6"/>
        <v>5</v>
      </c>
      <c r="C79" s="205" t="s">
        <v>148</v>
      </c>
      <c r="D79" s="202">
        <f>SUM(D80:D81)</f>
        <v>67</v>
      </c>
      <c r="E79" s="202">
        <f>SUM(E80:E81)</f>
        <v>77</v>
      </c>
      <c r="F79" s="202">
        <f>SUM(F80:F81)</f>
        <v>78</v>
      </c>
      <c r="G79" s="203">
        <f t="shared" si="7"/>
        <v>0.16417910447761194</v>
      </c>
      <c r="H79" s="204"/>
    </row>
    <row r="80" spans="1:8" s="180" customFormat="1" ht="15">
      <c r="A80" s="200">
        <v>2013105</v>
      </c>
      <c r="B80" s="200">
        <f t="shared" si="6"/>
        <v>7</v>
      </c>
      <c r="C80" s="206" t="s">
        <v>149</v>
      </c>
      <c r="D80" s="207">
        <v>5</v>
      </c>
      <c r="E80" s="208">
        <v>3</v>
      </c>
      <c r="F80" s="202">
        <v>3</v>
      </c>
      <c r="G80" s="203">
        <f t="shared" si="7"/>
        <v>-0.4</v>
      </c>
      <c r="H80" s="204"/>
    </row>
    <row r="81" spans="1:8" s="180" customFormat="1" ht="24">
      <c r="A81" s="200">
        <v>2013199</v>
      </c>
      <c r="B81" s="200">
        <f t="shared" si="6"/>
        <v>7</v>
      </c>
      <c r="C81" s="206" t="s">
        <v>150</v>
      </c>
      <c r="D81" s="207">
        <v>62</v>
      </c>
      <c r="E81" s="208">
        <v>74</v>
      </c>
      <c r="F81" s="202">
        <v>75</v>
      </c>
      <c r="G81" s="203">
        <f t="shared" si="7"/>
        <v>0.20967741935483872</v>
      </c>
      <c r="H81" s="204"/>
    </row>
    <row r="82" spans="1:8" s="180" customFormat="1" ht="15">
      <c r="A82" s="200">
        <v>20132</v>
      </c>
      <c r="B82" s="200">
        <f t="shared" si="6"/>
        <v>5</v>
      </c>
      <c r="C82" s="205" t="s">
        <v>151</v>
      </c>
      <c r="D82" s="202">
        <f>SUM(D83:D85)</f>
        <v>1214</v>
      </c>
      <c r="E82" s="202">
        <f>SUM(E83:E85)</f>
        <v>1081</v>
      </c>
      <c r="F82" s="202">
        <f>SUM(F83:F85)</f>
        <v>1081</v>
      </c>
      <c r="G82" s="203">
        <f t="shared" si="7"/>
        <v>-0.10955518945634267</v>
      </c>
      <c r="H82" s="204"/>
    </row>
    <row r="83" spans="1:8" s="180" customFormat="1" ht="24">
      <c r="A83" s="200">
        <v>2013201</v>
      </c>
      <c r="B83" s="200">
        <f t="shared" si="6"/>
        <v>7</v>
      </c>
      <c r="C83" s="206" t="s">
        <v>88</v>
      </c>
      <c r="D83" s="207">
        <v>228</v>
      </c>
      <c r="E83" s="208">
        <v>413</v>
      </c>
      <c r="F83" s="202">
        <v>413</v>
      </c>
      <c r="G83" s="203">
        <f t="shared" si="7"/>
        <v>0.8114035087719298</v>
      </c>
      <c r="H83" s="204" t="s">
        <v>152</v>
      </c>
    </row>
    <row r="84" spans="1:8" s="180" customFormat="1" ht="15">
      <c r="A84" s="200">
        <v>2013202</v>
      </c>
      <c r="B84" s="200">
        <f t="shared" si="6"/>
        <v>7</v>
      </c>
      <c r="C84" s="206" t="s">
        <v>94</v>
      </c>
      <c r="D84" s="207">
        <v>23</v>
      </c>
      <c r="E84" s="208">
        <v>26</v>
      </c>
      <c r="F84" s="202">
        <v>26</v>
      </c>
      <c r="G84" s="203">
        <f t="shared" si="7"/>
        <v>0.13043478260869565</v>
      </c>
      <c r="H84" s="204"/>
    </row>
    <row r="85" spans="1:8" s="180" customFormat="1" ht="15">
      <c r="A85" s="200">
        <v>2013299</v>
      </c>
      <c r="B85" s="200">
        <f t="shared" si="6"/>
        <v>7</v>
      </c>
      <c r="C85" s="206" t="s">
        <v>153</v>
      </c>
      <c r="D85" s="207">
        <v>963</v>
      </c>
      <c r="E85" s="208">
        <v>642</v>
      </c>
      <c r="F85" s="202">
        <v>642</v>
      </c>
      <c r="G85" s="203">
        <f t="shared" si="7"/>
        <v>-0.3333333333333333</v>
      </c>
      <c r="H85" s="204"/>
    </row>
    <row r="86" spans="1:8" s="180" customFormat="1" ht="15">
      <c r="A86" s="200">
        <v>20133</v>
      </c>
      <c r="B86" s="200">
        <f t="shared" si="6"/>
        <v>5</v>
      </c>
      <c r="C86" s="205" t="s">
        <v>154</v>
      </c>
      <c r="D86" s="202">
        <f>SUM(D87:D88)</f>
        <v>445</v>
      </c>
      <c r="E86" s="202">
        <f>SUM(E87:E88)</f>
        <v>328</v>
      </c>
      <c r="F86" s="202">
        <f>SUM(F87:F88)</f>
        <v>328</v>
      </c>
      <c r="G86" s="203">
        <f t="shared" si="7"/>
        <v>-0.26292134831460673</v>
      </c>
      <c r="H86" s="204"/>
    </row>
    <row r="87" spans="1:8" s="180" customFormat="1" ht="15">
      <c r="A87" s="200">
        <v>2013302</v>
      </c>
      <c r="B87" s="200">
        <f t="shared" si="6"/>
        <v>7</v>
      </c>
      <c r="C87" s="206" t="s">
        <v>94</v>
      </c>
      <c r="D87" s="207">
        <v>298</v>
      </c>
      <c r="E87" s="208">
        <v>248</v>
      </c>
      <c r="F87" s="202">
        <v>248</v>
      </c>
      <c r="G87" s="203">
        <f t="shared" si="7"/>
        <v>-0.16778523489932887</v>
      </c>
      <c r="H87" s="204"/>
    </row>
    <row r="88" spans="1:8" s="180" customFormat="1" ht="15">
      <c r="A88" s="200">
        <v>2013399</v>
      </c>
      <c r="B88" s="200">
        <f t="shared" si="6"/>
        <v>7</v>
      </c>
      <c r="C88" s="206" t="s">
        <v>155</v>
      </c>
      <c r="D88" s="207">
        <v>147</v>
      </c>
      <c r="E88" s="208">
        <v>80</v>
      </c>
      <c r="F88" s="202">
        <v>80</v>
      </c>
      <c r="G88" s="203">
        <f t="shared" si="7"/>
        <v>-0.4557823129251701</v>
      </c>
      <c r="H88" s="204"/>
    </row>
    <row r="89" spans="1:8" s="180" customFormat="1" ht="15">
      <c r="A89" s="200">
        <v>20134</v>
      </c>
      <c r="B89" s="200">
        <f t="shared" si="6"/>
        <v>5</v>
      </c>
      <c r="C89" s="205" t="s">
        <v>156</v>
      </c>
      <c r="D89" s="202">
        <f>SUM(D90:D91)</f>
        <v>79</v>
      </c>
      <c r="E89" s="202">
        <f>SUM(E90:E91)</f>
        <v>26</v>
      </c>
      <c r="F89" s="202">
        <f>SUM(F90:F91)</f>
        <v>26</v>
      </c>
      <c r="G89" s="203">
        <f t="shared" si="7"/>
        <v>-0.6708860759493671</v>
      </c>
      <c r="H89" s="204"/>
    </row>
    <row r="90" spans="1:8" s="180" customFormat="1" ht="15">
      <c r="A90" s="200">
        <v>2013404</v>
      </c>
      <c r="B90" s="200">
        <f t="shared" si="6"/>
        <v>7</v>
      </c>
      <c r="C90" s="206" t="s">
        <v>157</v>
      </c>
      <c r="D90" s="207">
        <v>0</v>
      </c>
      <c r="E90" s="208">
        <v>4</v>
      </c>
      <c r="F90" s="202">
        <v>4</v>
      </c>
      <c r="G90" s="203"/>
      <c r="H90" s="204"/>
    </row>
    <row r="91" spans="1:8" s="180" customFormat="1" ht="15">
      <c r="A91" s="200">
        <v>2013499</v>
      </c>
      <c r="B91" s="200">
        <f t="shared" si="6"/>
        <v>7</v>
      </c>
      <c r="C91" s="206" t="s">
        <v>158</v>
      </c>
      <c r="D91" s="207">
        <v>79</v>
      </c>
      <c r="E91" s="208">
        <v>22</v>
      </c>
      <c r="F91" s="202">
        <v>22</v>
      </c>
      <c r="G91" s="203">
        <f>(F91-D91)/D91</f>
        <v>-0.7215189873417721</v>
      </c>
      <c r="H91" s="204"/>
    </row>
    <row r="92" spans="1:8" s="180" customFormat="1" ht="15">
      <c r="A92" s="200">
        <v>20136</v>
      </c>
      <c r="B92" s="200">
        <f t="shared" si="6"/>
        <v>5</v>
      </c>
      <c r="C92" s="205" t="s">
        <v>159</v>
      </c>
      <c r="D92" s="202">
        <f>SUM(D93:D93)</f>
        <v>15</v>
      </c>
      <c r="E92" s="202">
        <f>SUM(E93:E93)</f>
        <v>20</v>
      </c>
      <c r="F92" s="202">
        <f>SUM(F93:F93)</f>
        <v>20</v>
      </c>
      <c r="G92" s="203">
        <f>(F92-D92)/D92</f>
        <v>0.3333333333333333</v>
      </c>
      <c r="H92" s="204"/>
    </row>
    <row r="93" spans="1:8" s="180" customFormat="1" ht="15">
      <c r="A93" s="200">
        <v>2013699</v>
      </c>
      <c r="B93" s="200">
        <f t="shared" si="6"/>
        <v>7</v>
      </c>
      <c r="C93" s="206" t="s">
        <v>160</v>
      </c>
      <c r="D93" s="207">
        <v>15</v>
      </c>
      <c r="E93" s="208">
        <v>20</v>
      </c>
      <c r="F93" s="202">
        <v>20</v>
      </c>
      <c r="G93" s="203">
        <f>(F93-D93)/D93</f>
        <v>0.3333333333333333</v>
      </c>
      <c r="H93" s="204"/>
    </row>
    <row r="94" spans="1:8" s="180" customFormat="1" ht="15">
      <c r="A94" s="200">
        <v>20138</v>
      </c>
      <c r="B94" s="200">
        <f t="shared" si="6"/>
        <v>5</v>
      </c>
      <c r="C94" s="205" t="s">
        <v>161</v>
      </c>
      <c r="D94" s="202">
        <f>SUM(D95:D100)</f>
        <v>0</v>
      </c>
      <c r="E94" s="202">
        <f>SUM(E95:E100)</f>
        <v>986</v>
      </c>
      <c r="F94" s="202">
        <f>SUM(F95:F100)</f>
        <v>986</v>
      </c>
      <c r="G94" s="203"/>
      <c r="H94" s="204"/>
    </row>
    <row r="95" spans="1:8" s="180" customFormat="1" ht="24">
      <c r="A95" s="200">
        <v>2013801</v>
      </c>
      <c r="B95" s="200">
        <f t="shared" si="6"/>
        <v>7</v>
      </c>
      <c r="C95" s="206" t="s">
        <v>88</v>
      </c>
      <c r="D95" s="207">
        <v>0</v>
      </c>
      <c r="E95" s="208">
        <v>761</v>
      </c>
      <c r="F95" s="202">
        <v>761</v>
      </c>
      <c r="G95" s="203"/>
      <c r="H95" s="204" t="s">
        <v>162</v>
      </c>
    </row>
    <row r="96" spans="1:8" s="180" customFormat="1" ht="15">
      <c r="A96" s="200">
        <v>2013802</v>
      </c>
      <c r="B96" s="200">
        <f t="shared" si="6"/>
        <v>7</v>
      </c>
      <c r="C96" s="206" t="s">
        <v>94</v>
      </c>
      <c r="D96" s="207">
        <v>0</v>
      </c>
      <c r="E96" s="208">
        <v>51</v>
      </c>
      <c r="F96" s="202">
        <v>51</v>
      </c>
      <c r="G96" s="203"/>
      <c r="H96" s="204"/>
    </row>
    <row r="97" spans="1:8" s="180" customFormat="1" ht="15">
      <c r="A97" s="200">
        <v>2013804</v>
      </c>
      <c r="B97" s="200">
        <f t="shared" si="6"/>
        <v>7</v>
      </c>
      <c r="C97" s="206" t="s">
        <v>163</v>
      </c>
      <c r="D97" s="207">
        <v>0</v>
      </c>
      <c r="E97" s="208">
        <v>71</v>
      </c>
      <c r="F97" s="202">
        <v>71</v>
      </c>
      <c r="G97" s="203"/>
      <c r="H97" s="204"/>
    </row>
    <row r="98" spans="1:8" s="180" customFormat="1" ht="15">
      <c r="A98" s="200">
        <v>2013805</v>
      </c>
      <c r="B98" s="200">
        <f t="shared" si="6"/>
        <v>7</v>
      </c>
      <c r="C98" s="206" t="s">
        <v>164</v>
      </c>
      <c r="D98" s="207">
        <v>0</v>
      </c>
      <c r="E98" s="208">
        <v>24</v>
      </c>
      <c r="F98" s="202">
        <v>24</v>
      </c>
      <c r="G98" s="203"/>
      <c r="H98" s="204"/>
    </row>
    <row r="99" spans="1:8" s="180" customFormat="1" ht="15">
      <c r="A99" s="200">
        <v>2013808</v>
      </c>
      <c r="B99" s="200">
        <f t="shared" si="6"/>
        <v>7</v>
      </c>
      <c r="C99" s="206" t="s">
        <v>121</v>
      </c>
      <c r="D99" s="207">
        <v>0</v>
      </c>
      <c r="E99" s="208">
        <v>2</v>
      </c>
      <c r="F99" s="202">
        <v>2</v>
      </c>
      <c r="G99" s="203"/>
      <c r="H99" s="204"/>
    </row>
    <row r="100" spans="1:8" s="180" customFormat="1" ht="15">
      <c r="A100" s="200">
        <v>2013899</v>
      </c>
      <c r="B100" s="200">
        <f t="shared" si="6"/>
        <v>7</v>
      </c>
      <c r="C100" s="206" t="s">
        <v>165</v>
      </c>
      <c r="D100" s="207">
        <v>0</v>
      </c>
      <c r="E100" s="208">
        <v>77</v>
      </c>
      <c r="F100" s="202">
        <v>77</v>
      </c>
      <c r="G100" s="203"/>
      <c r="H100" s="204"/>
    </row>
    <row r="101" spans="1:8" s="180" customFormat="1" ht="15">
      <c r="A101" s="200">
        <v>203</v>
      </c>
      <c r="B101" s="200">
        <f t="shared" si="6"/>
        <v>3</v>
      </c>
      <c r="C101" s="205" t="s">
        <v>166</v>
      </c>
      <c r="D101" s="202">
        <f>SUM(D102)</f>
        <v>136</v>
      </c>
      <c r="E101" s="202">
        <f>SUM(E102)</f>
        <v>128</v>
      </c>
      <c r="F101" s="202">
        <f>SUM(F102)</f>
        <v>120</v>
      </c>
      <c r="G101" s="203">
        <f aca="true" t="shared" si="8" ref="G101:G117">(F101-D101)/D101</f>
        <v>-0.11764705882352941</v>
      </c>
      <c r="H101" s="204"/>
    </row>
    <row r="102" spans="1:8" s="180" customFormat="1" ht="15">
      <c r="A102" s="200">
        <v>20306</v>
      </c>
      <c r="B102" s="200">
        <f t="shared" si="6"/>
        <v>5</v>
      </c>
      <c r="C102" s="205" t="s">
        <v>167</v>
      </c>
      <c r="D102" s="202">
        <f>SUM(D103:D107)</f>
        <v>136</v>
      </c>
      <c r="E102" s="202">
        <f>SUM(E103:E107)</f>
        <v>128</v>
      </c>
      <c r="F102" s="202">
        <f>SUM(F103:F107)</f>
        <v>120</v>
      </c>
      <c r="G102" s="203">
        <f t="shared" si="8"/>
        <v>-0.11764705882352941</v>
      </c>
      <c r="H102" s="204"/>
    </row>
    <row r="103" spans="1:8" s="180" customFormat="1" ht="15">
      <c r="A103" s="200">
        <v>2030601</v>
      </c>
      <c r="B103" s="200">
        <f t="shared" si="6"/>
        <v>7</v>
      </c>
      <c r="C103" s="206" t="s">
        <v>168</v>
      </c>
      <c r="D103" s="207">
        <v>20</v>
      </c>
      <c r="E103" s="208">
        <v>0</v>
      </c>
      <c r="F103" s="202">
        <v>0</v>
      </c>
      <c r="G103" s="203">
        <f t="shared" si="8"/>
        <v>-1</v>
      </c>
      <c r="H103" s="204"/>
    </row>
    <row r="104" spans="1:8" s="180" customFormat="1" ht="15">
      <c r="A104" s="200">
        <v>2030603</v>
      </c>
      <c r="B104" s="200">
        <f t="shared" si="6"/>
        <v>7</v>
      </c>
      <c r="C104" s="206" t="s">
        <v>169</v>
      </c>
      <c r="D104" s="207">
        <v>3</v>
      </c>
      <c r="E104" s="208">
        <v>2</v>
      </c>
      <c r="F104" s="202">
        <v>2</v>
      </c>
      <c r="G104" s="203">
        <f t="shared" si="8"/>
        <v>-0.3333333333333333</v>
      </c>
      <c r="H104" s="204"/>
    </row>
    <row r="105" spans="1:8" s="180" customFormat="1" ht="15">
      <c r="A105" s="200">
        <v>2030605</v>
      </c>
      <c r="B105" s="200">
        <f t="shared" si="6"/>
        <v>7</v>
      </c>
      <c r="C105" s="206" t="s">
        <v>170</v>
      </c>
      <c r="D105" s="207">
        <v>6</v>
      </c>
      <c r="E105" s="208">
        <v>0</v>
      </c>
      <c r="F105" s="202">
        <v>0</v>
      </c>
      <c r="G105" s="203">
        <f t="shared" si="8"/>
        <v>-1</v>
      </c>
      <c r="H105" s="204"/>
    </row>
    <row r="106" spans="1:8" s="180" customFormat="1" ht="15">
      <c r="A106" s="200">
        <v>2030607</v>
      </c>
      <c r="B106" s="200">
        <f t="shared" si="6"/>
        <v>7</v>
      </c>
      <c r="C106" s="206" t="s">
        <v>171</v>
      </c>
      <c r="D106" s="207">
        <v>83</v>
      </c>
      <c r="E106" s="208">
        <v>126</v>
      </c>
      <c r="F106" s="202">
        <v>118</v>
      </c>
      <c r="G106" s="203">
        <f t="shared" si="8"/>
        <v>0.42168674698795183</v>
      </c>
      <c r="H106" s="204"/>
    </row>
    <row r="107" spans="1:8" s="180" customFormat="1" ht="15">
      <c r="A107" s="200">
        <v>2030699</v>
      </c>
      <c r="B107" s="200">
        <f t="shared" si="6"/>
        <v>7</v>
      </c>
      <c r="C107" s="206" t="s">
        <v>172</v>
      </c>
      <c r="D107" s="207">
        <v>24</v>
      </c>
      <c r="E107" s="208">
        <v>0</v>
      </c>
      <c r="F107" s="202">
        <v>0</v>
      </c>
      <c r="G107" s="203">
        <f t="shared" si="8"/>
        <v>-1</v>
      </c>
      <c r="H107" s="204"/>
    </row>
    <row r="108" spans="1:8" s="180" customFormat="1" ht="15">
      <c r="A108" s="200">
        <v>204</v>
      </c>
      <c r="B108" s="200">
        <f t="shared" si="6"/>
        <v>3</v>
      </c>
      <c r="C108" s="205" t="s">
        <v>173</v>
      </c>
      <c r="D108" s="202">
        <f>SUM(D109,D111,D120,D122,D129,D136,D144,D146)</f>
        <v>8600</v>
      </c>
      <c r="E108" s="202">
        <f>SUM(E109,E111,E120,E122,E129,E136,E144,E146)</f>
        <v>10302</v>
      </c>
      <c r="F108" s="202">
        <f>SUM(F109,F111,F120,F122,F129,F136,F144,F146)</f>
        <v>10063</v>
      </c>
      <c r="G108" s="203">
        <f t="shared" si="8"/>
        <v>0.17011627906976745</v>
      </c>
      <c r="H108" s="204"/>
    </row>
    <row r="109" spans="1:8" s="180" customFormat="1" ht="15">
      <c r="A109" s="200">
        <v>20401</v>
      </c>
      <c r="B109" s="200">
        <f t="shared" si="6"/>
        <v>5</v>
      </c>
      <c r="C109" s="205" t="s">
        <v>174</v>
      </c>
      <c r="D109" s="202">
        <f>SUM(D110:D110)</f>
        <v>450</v>
      </c>
      <c r="E109" s="202">
        <f>SUM(E110:E110)</f>
        <v>0</v>
      </c>
      <c r="F109" s="202">
        <f>SUM(F110:F110)</f>
        <v>0</v>
      </c>
      <c r="G109" s="203">
        <f t="shared" si="8"/>
        <v>-1</v>
      </c>
      <c r="H109" s="204"/>
    </row>
    <row r="110" spans="1:8" s="180" customFormat="1" ht="15">
      <c r="A110" s="200">
        <v>2040103</v>
      </c>
      <c r="B110" s="200">
        <f t="shared" si="6"/>
        <v>7</v>
      </c>
      <c r="C110" s="206" t="s">
        <v>175</v>
      </c>
      <c r="D110" s="207">
        <v>450</v>
      </c>
      <c r="E110" s="208"/>
      <c r="F110" s="202"/>
      <c r="G110" s="203">
        <f t="shared" si="8"/>
        <v>-1</v>
      </c>
      <c r="H110" s="204"/>
    </row>
    <row r="111" spans="1:8" s="180" customFormat="1" ht="15">
      <c r="A111" s="200">
        <v>20402</v>
      </c>
      <c r="B111" s="200">
        <f t="shared" si="6"/>
        <v>5</v>
      </c>
      <c r="C111" s="205" t="s">
        <v>176</v>
      </c>
      <c r="D111" s="202">
        <f>SUM(D112:D119)</f>
        <v>2713</v>
      </c>
      <c r="E111" s="202">
        <f>SUM(E112:E119)</f>
        <v>3628</v>
      </c>
      <c r="F111" s="202">
        <f>SUM(F112:F119)</f>
        <v>3667</v>
      </c>
      <c r="G111" s="203">
        <f t="shared" si="8"/>
        <v>0.3516402506450424</v>
      </c>
      <c r="H111" s="204"/>
    </row>
    <row r="112" spans="1:8" s="180" customFormat="1" ht="15">
      <c r="A112" s="200">
        <v>2040201</v>
      </c>
      <c r="B112" s="200">
        <f t="shared" si="6"/>
        <v>7</v>
      </c>
      <c r="C112" s="206" t="s">
        <v>88</v>
      </c>
      <c r="D112" s="207">
        <v>21</v>
      </c>
      <c r="E112" s="208">
        <v>0</v>
      </c>
      <c r="F112" s="202">
        <v>0</v>
      </c>
      <c r="G112" s="203">
        <f t="shared" si="8"/>
        <v>-1</v>
      </c>
      <c r="H112" s="204"/>
    </row>
    <row r="113" spans="1:8" s="180" customFormat="1" ht="15">
      <c r="A113" s="200">
        <v>2040202</v>
      </c>
      <c r="B113" s="200">
        <f t="shared" si="6"/>
        <v>7</v>
      </c>
      <c r="C113" s="206" t="s">
        <v>94</v>
      </c>
      <c r="D113" s="207">
        <v>3</v>
      </c>
      <c r="E113" s="208">
        <v>0</v>
      </c>
      <c r="F113" s="202">
        <v>0</v>
      </c>
      <c r="G113" s="203">
        <f t="shared" si="8"/>
        <v>-1</v>
      </c>
      <c r="H113" s="204"/>
    </row>
    <row r="114" spans="1:8" s="180" customFormat="1" ht="15">
      <c r="A114" s="200">
        <v>2040204</v>
      </c>
      <c r="B114" s="200">
        <f t="shared" si="6"/>
        <v>7</v>
      </c>
      <c r="C114" s="206" t="s">
        <v>177</v>
      </c>
      <c r="D114" s="207">
        <v>2140</v>
      </c>
      <c r="E114" s="208"/>
      <c r="F114" s="202"/>
      <c r="G114" s="203">
        <f t="shared" si="8"/>
        <v>-1</v>
      </c>
      <c r="H114" s="204" t="s">
        <v>178</v>
      </c>
    </row>
    <row r="115" spans="1:8" s="180" customFormat="1" ht="15">
      <c r="A115" s="200">
        <v>2040210</v>
      </c>
      <c r="B115" s="200">
        <f t="shared" si="6"/>
        <v>7</v>
      </c>
      <c r="C115" s="206" t="s">
        <v>179</v>
      </c>
      <c r="D115" s="207">
        <v>18</v>
      </c>
      <c r="E115" s="208"/>
      <c r="F115" s="202"/>
      <c r="G115" s="203">
        <f t="shared" si="8"/>
        <v>-1</v>
      </c>
      <c r="H115" s="204"/>
    </row>
    <row r="116" spans="1:8" s="180" customFormat="1" ht="15">
      <c r="A116" s="200">
        <v>2040211</v>
      </c>
      <c r="B116" s="200">
        <f t="shared" si="6"/>
        <v>7</v>
      </c>
      <c r="C116" s="206" t="s">
        <v>180</v>
      </c>
      <c r="D116" s="207">
        <v>49</v>
      </c>
      <c r="E116" s="208"/>
      <c r="F116" s="202"/>
      <c r="G116" s="203">
        <f t="shared" si="8"/>
        <v>-1</v>
      </c>
      <c r="H116" s="204"/>
    </row>
    <row r="117" spans="1:8" s="180" customFormat="1" ht="15">
      <c r="A117" s="200">
        <v>2040212</v>
      </c>
      <c r="B117" s="200">
        <f t="shared" si="6"/>
        <v>7</v>
      </c>
      <c r="C117" s="206" t="s">
        <v>181</v>
      </c>
      <c r="D117" s="207">
        <v>5</v>
      </c>
      <c r="E117" s="208"/>
      <c r="F117" s="202"/>
      <c r="G117" s="203">
        <f t="shared" si="8"/>
        <v>-1</v>
      </c>
      <c r="H117" s="204"/>
    </row>
    <row r="118" spans="1:8" s="180" customFormat="1" ht="15">
      <c r="A118" s="200">
        <v>2040221</v>
      </c>
      <c r="B118" s="200">
        <f t="shared" si="6"/>
        <v>7</v>
      </c>
      <c r="C118" s="206" t="s">
        <v>182</v>
      </c>
      <c r="D118" s="207">
        <v>0</v>
      </c>
      <c r="E118" s="208">
        <v>12</v>
      </c>
      <c r="F118" s="202">
        <v>12</v>
      </c>
      <c r="G118" s="203"/>
      <c r="H118" s="204"/>
    </row>
    <row r="119" spans="1:8" s="180" customFormat="1" ht="36">
      <c r="A119" s="200">
        <v>2040299</v>
      </c>
      <c r="B119" s="200">
        <f t="shared" si="6"/>
        <v>7</v>
      </c>
      <c r="C119" s="206" t="s">
        <v>183</v>
      </c>
      <c r="D119" s="207">
        <v>477</v>
      </c>
      <c r="E119" s="208">
        <v>3616</v>
      </c>
      <c r="F119" s="202">
        <v>3655</v>
      </c>
      <c r="G119" s="203">
        <f aca="true" t="shared" si="9" ref="G119:G136">(F119-D119)/D119</f>
        <v>6.662473794549266</v>
      </c>
      <c r="H119" s="204" t="s">
        <v>184</v>
      </c>
    </row>
    <row r="120" spans="1:8" s="180" customFormat="1" ht="15">
      <c r="A120" s="200">
        <v>20403</v>
      </c>
      <c r="B120" s="200">
        <f t="shared" si="6"/>
        <v>5</v>
      </c>
      <c r="C120" s="205" t="s">
        <v>185</v>
      </c>
      <c r="D120" s="202">
        <f>SUM(D121:D121)</f>
        <v>3</v>
      </c>
      <c r="E120" s="202">
        <f>SUM(E121:E121)</f>
        <v>3</v>
      </c>
      <c r="F120" s="202">
        <f>SUM(F121:F121)</f>
        <v>3</v>
      </c>
      <c r="G120" s="203">
        <f t="shared" si="9"/>
        <v>0</v>
      </c>
      <c r="H120" s="204"/>
    </row>
    <row r="121" spans="1:8" s="180" customFormat="1" ht="15">
      <c r="A121" s="200">
        <v>2040399</v>
      </c>
      <c r="B121" s="200">
        <f t="shared" si="6"/>
        <v>7</v>
      </c>
      <c r="C121" s="206" t="s">
        <v>186</v>
      </c>
      <c r="D121" s="207">
        <v>3</v>
      </c>
      <c r="E121" s="208">
        <v>3</v>
      </c>
      <c r="F121" s="202">
        <v>3</v>
      </c>
      <c r="G121" s="203">
        <f t="shared" si="9"/>
        <v>0</v>
      </c>
      <c r="H121" s="204"/>
    </row>
    <row r="122" spans="1:8" s="180" customFormat="1" ht="15">
      <c r="A122" s="200">
        <v>20404</v>
      </c>
      <c r="B122" s="200">
        <f t="shared" si="6"/>
        <v>5</v>
      </c>
      <c r="C122" s="205" t="s">
        <v>187</v>
      </c>
      <c r="D122" s="202">
        <f>SUM(D123:D128)</f>
        <v>1474</v>
      </c>
      <c r="E122" s="202">
        <f>SUM(E123:E128)</f>
        <v>1301</v>
      </c>
      <c r="F122" s="202">
        <f>SUM(F123:F128)</f>
        <v>1306</v>
      </c>
      <c r="G122" s="203">
        <f t="shared" si="9"/>
        <v>-0.11397557666214382</v>
      </c>
      <c r="H122" s="204"/>
    </row>
    <row r="123" spans="1:8" s="180" customFormat="1" ht="15">
      <c r="A123" s="200">
        <v>2040401</v>
      </c>
      <c r="B123" s="200">
        <f t="shared" si="6"/>
        <v>7</v>
      </c>
      <c r="C123" s="206" t="s">
        <v>88</v>
      </c>
      <c r="D123" s="207">
        <v>891</v>
      </c>
      <c r="E123" s="208">
        <v>938</v>
      </c>
      <c r="F123" s="202">
        <v>937</v>
      </c>
      <c r="G123" s="203">
        <f t="shared" si="9"/>
        <v>0.051627384960718295</v>
      </c>
      <c r="H123" s="204"/>
    </row>
    <row r="124" spans="1:8" s="180" customFormat="1" ht="15">
      <c r="A124" s="200">
        <v>2040402</v>
      </c>
      <c r="B124" s="200">
        <f t="shared" si="6"/>
        <v>7</v>
      </c>
      <c r="C124" s="206" t="s">
        <v>94</v>
      </c>
      <c r="D124" s="207">
        <v>115</v>
      </c>
      <c r="E124" s="208">
        <v>96</v>
      </c>
      <c r="F124" s="202">
        <v>96</v>
      </c>
      <c r="G124" s="203">
        <f t="shared" si="9"/>
        <v>-0.16521739130434782</v>
      </c>
      <c r="H124" s="204"/>
    </row>
    <row r="125" spans="1:8" s="180" customFormat="1" ht="15">
      <c r="A125" s="200">
        <v>2040403</v>
      </c>
      <c r="B125" s="200">
        <f t="shared" si="6"/>
        <v>7</v>
      </c>
      <c r="C125" s="206" t="s">
        <v>100</v>
      </c>
      <c r="D125" s="207">
        <v>48</v>
      </c>
      <c r="E125" s="208">
        <v>43</v>
      </c>
      <c r="F125" s="202">
        <v>43</v>
      </c>
      <c r="G125" s="203">
        <f t="shared" si="9"/>
        <v>-0.10416666666666667</v>
      </c>
      <c r="H125" s="204"/>
    </row>
    <row r="126" spans="1:8" s="180" customFormat="1" ht="15">
      <c r="A126" s="200">
        <v>2040404</v>
      </c>
      <c r="B126" s="200">
        <f t="shared" si="6"/>
        <v>7</v>
      </c>
      <c r="C126" s="206" t="s">
        <v>188</v>
      </c>
      <c r="D126" s="207">
        <v>30</v>
      </c>
      <c r="E126" s="208"/>
      <c r="F126" s="202"/>
      <c r="G126" s="203">
        <f t="shared" si="9"/>
        <v>-1</v>
      </c>
      <c r="H126" s="204"/>
    </row>
    <row r="127" spans="1:8" s="180" customFormat="1" ht="15">
      <c r="A127" s="200">
        <v>2040409</v>
      </c>
      <c r="B127" s="200">
        <f t="shared" si="6"/>
        <v>7</v>
      </c>
      <c r="C127" s="206" t="s">
        <v>189</v>
      </c>
      <c r="D127" s="207">
        <v>25</v>
      </c>
      <c r="E127" s="208">
        <v>0</v>
      </c>
      <c r="F127" s="202">
        <v>0</v>
      </c>
      <c r="G127" s="203">
        <f t="shared" si="9"/>
        <v>-1</v>
      </c>
      <c r="H127" s="204"/>
    </row>
    <row r="128" spans="1:8" s="180" customFormat="1" ht="15">
      <c r="A128" s="200">
        <v>2040499</v>
      </c>
      <c r="B128" s="200">
        <f t="shared" si="6"/>
        <v>7</v>
      </c>
      <c r="C128" s="206" t="s">
        <v>190</v>
      </c>
      <c r="D128" s="207">
        <v>365</v>
      </c>
      <c r="E128" s="208">
        <v>224</v>
      </c>
      <c r="F128" s="202">
        <v>230</v>
      </c>
      <c r="G128" s="203">
        <f t="shared" si="9"/>
        <v>-0.3698630136986301</v>
      </c>
      <c r="H128" s="204"/>
    </row>
    <row r="129" spans="1:8" s="180" customFormat="1" ht="15">
      <c r="A129" s="200">
        <v>20405</v>
      </c>
      <c r="B129" s="200">
        <f t="shared" si="6"/>
        <v>5</v>
      </c>
      <c r="C129" s="205" t="s">
        <v>191</v>
      </c>
      <c r="D129" s="202">
        <f>SUM(D130:D135)</f>
        <v>3731</v>
      </c>
      <c r="E129" s="202">
        <f>SUM(E130:E135)</f>
        <v>5056</v>
      </c>
      <c r="F129" s="202">
        <f>SUM(F130:F135)</f>
        <v>4772</v>
      </c>
      <c r="G129" s="203">
        <f t="shared" si="9"/>
        <v>0.2790136692575717</v>
      </c>
      <c r="H129" s="204"/>
    </row>
    <row r="130" spans="1:8" s="180" customFormat="1" ht="15">
      <c r="A130" s="200">
        <v>2040501</v>
      </c>
      <c r="B130" s="200">
        <f t="shared" si="6"/>
        <v>7</v>
      </c>
      <c r="C130" s="206" t="s">
        <v>88</v>
      </c>
      <c r="D130" s="207">
        <v>1343</v>
      </c>
      <c r="E130" s="208">
        <v>1715</v>
      </c>
      <c r="F130" s="202">
        <v>1715</v>
      </c>
      <c r="G130" s="203">
        <f t="shared" si="9"/>
        <v>0.27699180938198065</v>
      </c>
      <c r="H130" s="204"/>
    </row>
    <row r="131" spans="1:8" s="180" customFormat="1" ht="15">
      <c r="A131" s="200">
        <v>2040502</v>
      </c>
      <c r="B131" s="200">
        <f t="shared" si="6"/>
        <v>7</v>
      </c>
      <c r="C131" s="206" t="s">
        <v>94</v>
      </c>
      <c r="D131" s="207">
        <v>664</v>
      </c>
      <c r="E131" s="208">
        <v>491</v>
      </c>
      <c r="F131" s="202">
        <v>491</v>
      </c>
      <c r="G131" s="203">
        <f t="shared" si="9"/>
        <v>-0.2605421686746988</v>
      </c>
      <c r="H131" s="204"/>
    </row>
    <row r="132" spans="1:8" s="180" customFormat="1" ht="24">
      <c r="A132" s="200">
        <v>2040504</v>
      </c>
      <c r="B132" s="200">
        <f t="shared" si="6"/>
        <v>7</v>
      </c>
      <c r="C132" s="206" t="s">
        <v>192</v>
      </c>
      <c r="D132" s="207">
        <v>18</v>
      </c>
      <c r="E132" s="208">
        <v>125</v>
      </c>
      <c r="F132" s="202">
        <v>125</v>
      </c>
      <c r="G132" s="203">
        <f t="shared" si="9"/>
        <v>5.944444444444445</v>
      </c>
      <c r="H132" s="204" t="s">
        <v>193</v>
      </c>
    </row>
    <row r="133" spans="1:8" s="180" customFormat="1" ht="24">
      <c r="A133" s="200">
        <v>2040506</v>
      </c>
      <c r="B133" s="200">
        <f t="shared" si="6"/>
        <v>7</v>
      </c>
      <c r="C133" s="206" t="s">
        <v>194</v>
      </c>
      <c r="D133" s="207">
        <v>660</v>
      </c>
      <c r="E133" s="208">
        <v>1598</v>
      </c>
      <c r="F133" s="202">
        <v>1300</v>
      </c>
      <c r="G133" s="203">
        <f t="shared" si="9"/>
        <v>0.9696969696969697</v>
      </c>
      <c r="H133" s="204" t="s">
        <v>195</v>
      </c>
    </row>
    <row r="134" spans="1:8" s="180" customFormat="1" ht="15">
      <c r="A134" s="200">
        <v>2040550</v>
      </c>
      <c r="B134" s="200">
        <f aca="true" t="shared" si="10" ref="B134:B197">LEN(A134)</f>
        <v>7</v>
      </c>
      <c r="C134" s="206" t="s">
        <v>196</v>
      </c>
      <c r="D134" s="207">
        <v>523</v>
      </c>
      <c r="E134" s="208">
        <v>0</v>
      </c>
      <c r="F134" s="202">
        <v>0</v>
      </c>
      <c r="G134" s="203">
        <f t="shared" si="9"/>
        <v>-1</v>
      </c>
      <c r="H134" s="204"/>
    </row>
    <row r="135" spans="1:8" s="180" customFormat="1" ht="36">
      <c r="A135" s="200">
        <v>2040599</v>
      </c>
      <c r="B135" s="200">
        <f t="shared" si="10"/>
        <v>7</v>
      </c>
      <c r="C135" s="206" t="s">
        <v>197</v>
      </c>
      <c r="D135" s="207">
        <v>523</v>
      </c>
      <c r="E135" s="208">
        <v>1127</v>
      </c>
      <c r="F135" s="202">
        <v>1141</v>
      </c>
      <c r="G135" s="203">
        <f t="shared" si="9"/>
        <v>1.181644359464627</v>
      </c>
      <c r="H135" s="204" t="s">
        <v>198</v>
      </c>
    </row>
    <row r="136" spans="1:8" s="180" customFormat="1" ht="15">
      <c r="A136" s="200">
        <v>20406</v>
      </c>
      <c r="B136" s="200">
        <f t="shared" si="10"/>
        <v>5</v>
      </c>
      <c r="C136" s="205" t="s">
        <v>199</v>
      </c>
      <c r="D136" s="202">
        <f>SUM(D137:D143)</f>
        <v>209</v>
      </c>
      <c r="E136" s="202">
        <f>SUM(E137:E143)</f>
        <v>188</v>
      </c>
      <c r="F136" s="202">
        <f>SUM(F137:F143)</f>
        <v>189</v>
      </c>
      <c r="G136" s="203">
        <f t="shared" si="9"/>
        <v>-0.09569377990430622</v>
      </c>
      <c r="H136" s="204"/>
    </row>
    <row r="137" spans="1:8" s="180" customFormat="1" ht="15">
      <c r="A137" s="200">
        <v>2040603</v>
      </c>
      <c r="B137" s="200">
        <f t="shared" si="10"/>
        <v>7</v>
      </c>
      <c r="C137" s="206" t="s">
        <v>100</v>
      </c>
      <c r="D137" s="207">
        <v>0</v>
      </c>
      <c r="E137" s="208">
        <v>1</v>
      </c>
      <c r="F137" s="202">
        <v>1</v>
      </c>
      <c r="G137" s="203"/>
      <c r="H137" s="204"/>
    </row>
    <row r="138" spans="1:8" s="180" customFormat="1" ht="15">
      <c r="A138" s="200">
        <v>2040604</v>
      </c>
      <c r="B138" s="200">
        <f t="shared" si="10"/>
        <v>7</v>
      </c>
      <c r="C138" s="206" t="s">
        <v>200</v>
      </c>
      <c r="D138" s="207">
        <v>42</v>
      </c>
      <c r="E138" s="208">
        <v>2</v>
      </c>
      <c r="F138" s="202">
        <v>2</v>
      </c>
      <c r="G138" s="203">
        <f>(F138-D138)/D138</f>
        <v>-0.9523809523809523</v>
      </c>
      <c r="H138" s="204"/>
    </row>
    <row r="139" spans="1:8" s="180" customFormat="1" ht="15">
      <c r="A139" s="200">
        <v>2040605</v>
      </c>
      <c r="B139" s="200">
        <f t="shared" si="10"/>
        <v>7</v>
      </c>
      <c r="C139" s="206" t="s">
        <v>201</v>
      </c>
      <c r="D139" s="207">
        <v>34</v>
      </c>
      <c r="E139" s="208">
        <v>38</v>
      </c>
      <c r="F139" s="202">
        <v>38</v>
      </c>
      <c r="G139" s="203">
        <f>(F139-D139)/D139</f>
        <v>0.11764705882352941</v>
      </c>
      <c r="H139" s="204"/>
    </row>
    <row r="140" spans="1:8" s="180" customFormat="1" ht="15">
      <c r="A140" s="200">
        <v>2040607</v>
      </c>
      <c r="B140" s="200">
        <f t="shared" si="10"/>
        <v>7</v>
      </c>
      <c r="C140" s="206" t="s">
        <v>202</v>
      </c>
      <c r="D140" s="207">
        <v>33</v>
      </c>
      <c r="E140" s="208">
        <v>0</v>
      </c>
      <c r="F140" s="202">
        <v>0</v>
      </c>
      <c r="G140" s="203">
        <f>(F140-D140)/D140</f>
        <v>-1</v>
      </c>
      <c r="H140" s="204"/>
    </row>
    <row r="141" spans="1:8" s="180" customFormat="1" ht="15">
      <c r="A141" s="200">
        <v>2040610</v>
      </c>
      <c r="B141" s="200">
        <f t="shared" si="10"/>
        <v>7</v>
      </c>
      <c r="C141" s="206" t="s">
        <v>203</v>
      </c>
      <c r="D141" s="207">
        <v>15</v>
      </c>
      <c r="E141" s="208">
        <v>18</v>
      </c>
      <c r="F141" s="202">
        <v>18</v>
      </c>
      <c r="G141" s="203">
        <f>(F141-D141)/D141</f>
        <v>0.2</v>
      </c>
      <c r="H141" s="204"/>
    </row>
    <row r="142" spans="1:8" s="180" customFormat="1" ht="15">
      <c r="A142" s="200">
        <v>2040612</v>
      </c>
      <c r="B142" s="200">
        <f t="shared" si="10"/>
        <v>7</v>
      </c>
      <c r="C142" s="206" t="s">
        <v>102</v>
      </c>
      <c r="D142" s="207">
        <v>0</v>
      </c>
      <c r="E142" s="208">
        <v>11</v>
      </c>
      <c r="F142" s="202">
        <v>11</v>
      </c>
      <c r="G142" s="203"/>
      <c r="H142" s="204"/>
    </row>
    <row r="143" spans="1:8" s="180" customFormat="1" ht="15">
      <c r="A143" s="200">
        <v>2040699</v>
      </c>
      <c r="B143" s="200">
        <f t="shared" si="10"/>
        <v>7</v>
      </c>
      <c r="C143" s="206" t="s">
        <v>204</v>
      </c>
      <c r="D143" s="207">
        <v>85</v>
      </c>
      <c r="E143" s="208">
        <v>118</v>
      </c>
      <c r="F143" s="202">
        <v>119</v>
      </c>
      <c r="G143" s="203">
        <f aca="true" t="shared" si="11" ref="G143:G157">(F143-D143)/D143</f>
        <v>0.4</v>
      </c>
      <c r="H143" s="204"/>
    </row>
    <row r="144" spans="1:8" s="180" customFormat="1" ht="15">
      <c r="A144" s="200">
        <v>20409</v>
      </c>
      <c r="B144" s="200">
        <f t="shared" si="10"/>
        <v>5</v>
      </c>
      <c r="C144" s="205" t="s">
        <v>205</v>
      </c>
      <c r="D144" s="202">
        <f>SUM(D145:D145)</f>
        <v>2</v>
      </c>
      <c r="E144" s="202">
        <f>SUM(E145:E145)</f>
        <v>0</v>
      </c>
      <c r="F144" s="202">
        <f>SUM(F145:F145)</f>
        <v>0</v>
      </c>
      <c r="G144" s="203">
        <f t="shared" si="11"/>
        <v>-1</v>
      </c>
      <c r="H144" s="204"/>
    </row>
    <row r="145" spans="1:8" s="180" customFormat="1" ht="15">
      <c r="A145" s="200">
        <v>2040999</v>
      </c>
      <c r="B145" s="200">
        <f t="shared" si="10"/>
        <v>7</v>
      </c>
      <c r="C145" s="206" t="s">
        <v>206</v>
      </c>
      <c r="D145" s="207">
        <v>2</v>
      </c>
      <c r="E145" s="208">
        <v>0</v>
      </c>
      <c r="F145" s="202">
        <v>0</v>
      </c>
      <c r="G145" s="203">
        <f t="shared" si="11"/>
        <v>-1</v>
      </c>
      <c r="H145" s="204"/>
    </row>
    <row r="146" spans="1:8" s="180" customFormat="1" ht="15">
      <c r="A146" s="200">
        <v>20499</v>
      </c>
      <c r="B146" s="200">
        <f t="shared" si="10"/>
        <v>5</v>
      </c>
      <c r="C146" s="205" t="s">
        <v>207</v>
      </c>
      <c r="D146" s="202">
        <f>D147</f>
        <v>18</v>
      </c>
      <c r="E146" s="202">
        <f>E147</f>
        <v>126</v>
      </c>
      <c r="F146" s="202">
        <f>F147</f>
        <v>126</v>
      </c>
      <c r="G146" s="203">
        <f t="shared" si="11"/>
        <v>6</v>
      </c>
      <c r="H146" s="204"/>
    </row>
    <row r="147" spans="1:8" s="180" customFormat="1" ht="60">
      <c r="A147" s="200">
        <v>2049901</v>
      </c>
      <c r="B147" s="200">
        <f t="shared" si="10"/>
        <v>7</v>
      </c>
      <c r="C147" s="206" t="s">
        <v>208</v>
      </c>
      <c r="D147" s="207">
        <v>18</v>
      </c>
      <c r="E147" s="208">
        <v>126</v>
      </c>
      <c r="F147" s="202">
        <v>126</v>
      </c>
      <c r="G147" s="203">
        <f t="shared" si="11"/>
        <v>6</v>
      </c>
      <c r="H147" s="204" t="s">
        <v>209</v>
      </c>
    </row>
    <row r="148" spans="1:8" s="180" customFormat="1" ht="15">
      <c r="A148" s="200">
        <v>205</v>
      </c>
      <c r="B148" s="200">
        <f t="shared" si="10"/>
        <v>3</v>
      </c>
      <c r="C148" s="205" t="s">
        <v>210</v>
      </c>
      <c r="D148" s="202">
        <f>SUM(D149,D153,D160,D162,D164)</f>
        <v>30989</v>
      </c>
      <c r="E148" s="202">
        <f>SUM(E149,E153,E160,E162,E164)</f>
        <v>31993</v>
      </c>
      <c r="F148" s="202">
        <f>SUM(F149,F153,F160,F162,F164)</f>
        <v>33150</v>
      </c>
      <c r="G148" s="203">
        <f t="shared" si="11"/>
        <v>0.06973442189163896</v>
      </c>
      <c r="H148" s="204"/>
    </row>
    <row r="149" spans="1:8" s="180" customFormat="1" ht="15">
      <c r="A149" s="200">
        <v>20501</v>
      </c>
      <c r="B149" s="200">
        <f t="shared" si="10"/>
        <v>5</v>
      </c>
      <c r="C149" s="205" t="s">
        <v>211</v>
      </c>
      <c r="D149" s="202">
        <f>SUM(D150:D152)</f>
        <v>649</v>
      </c>
      <c r="E149" s="202">
        <f>SUM(E150:E152)</f>
        <v>387</v>
      </c>
      <c r="F149" s="202">
        <f>SUM(F150:F152)</f>
        <v>387</v>
      </c>
      <c r="G149" s="203">
        <f t="shared" si="11"/>
        <v>-0.4036979969183359</v>
      </c>
      <c r="H149" s="204"/>
    </row>
    <row r="150" spans="1:8" s="180" customFormat="1" ht="15">
      <c r="A150" s="200">
        <v>2050101</v>
      </c>
      <c r="B150" s="200">
        <f t="shared" si="10"/>
        <v>7</v>
      </c>
      <c r="C150" s="206" t="s">
        <v>88</v>
      </c>
      <c r="D150" s="207">
        <v>291</v>
      </c>
      <c r="E150" s="208">
        <v>333</v>
      </c>
      <c r="F150" s="202">
        <v>333</v>
      </c>
      <c r="G150" s="203">
        <f t="shared" si="11"/>
        <v>0.14432989690721648</v>
      </c>
      <c r="H150" s="204"/>
    </row>
    <row r="151" spans="1:8" s="180" customFormat="1" ht="15">
      <c r="A151" s="200">
        <v>2050102</v>
      </c>
      <c r="B151" s="200">
        <f t="shared" si="10"/>
        <v>7</v>
      </c>
      <c r="C151" s="206" t="s">
        <v>94</v>
      </c>
      <c r="D151" s="207">
        <v>212</v>
      </c>
      <c r="E151" s="208">
        <v>0</v>
      </c>
      <c r="F151" s="202">
        <v>0</v>
      </c>
      <c r="G151" s="203">
        <f t="shared" si="11"/>
        <v>-1</v>
      </c>
      <c r="H151" s="204"/>
    </row>
    <row r="152" spans="1:8" s="180" customFormat="1" ht="15">
      <c r="A152" s="200">
        <v>2050199</v>
      </c>
      <c r="B152" s="200">
        <f t="shared" si="10"/>
        <v>7</v>
      </c>
      <c r="C152" s="206" t="s">
        <v>212</v>
      </c>
      <c r="D152" s="207">
        <v>146</v>
      </c>
      <c r="E152" s="208">
        <v>54</v>
      </c>
      <c r="F152" s="202">
        <v>54</v>
      </c>
      <c r="G152" s="203">
        <f t="shared" si="11"/>
        <v>-0.6301369863013698</v>
      </c>
      <c r="H152" s="204"/>
    </row>
    <row r="153" spans="1:8" s="180" customFormat="1" ht="15">
      <c r="A153" s="200">
        <v>20502</v>
      </c>
      <c r="B153" s="200">
        <f t="shared" si="10"/>
        <v>5</v>
      </c>
      <c r="C153" s="205" t="s">
        <v>213</v>
      </c>
      <c r="D153" s="202">
        <f>SUM(D154:D159)</f>
        <v>27478</v>
      </c>
      <c r="E153" s="202">
        <f>SUM(E154:E159)</f>
        <v>29391</v>
      </c>
      <c r="F153" s="202">
        <f>SUM(F154:F159)</f>
        <v>30544</v>
      </c>
      <c r="G153" s="203">
        <f t="shared" si="11"/>
        <v>0.11158017322949268</v>
      </c>
      <c r="H153" s="204"/>
    </row>
    <row r="154" spans="1:8" s="180" customFormat="1" ht="36">
      <c r="A154" s="200">
        <v>2050201</v>
      </c>
      <c r="B154" s="200">
        <f t="shared" si="10"/>
        <v>7</v>
      </c>
      <c r="C154" s="206" t="s">
        <v>214</v>
      </c>
      <c r="D154" s="207">
        <v>224</v>
      </c>
      <c r="E154" s="208">
        <v>506</v>
      </c>
      <c r="F154" s="202">
        <v>506</v>
      </c>
      <c r="G154" s="203">
        <f t="shared" si="11"/>
        <v>1.2589285714285714</v>
      </c>
      <c r="H154" s="204" t="s">
        <v>215</v>
      </c>
    </row>
    <row r="155" spans="1:8" s="180" customFormat="1" ht="15">
      <c r="A155" s="200">
        <v>2050202</v>
      </c>
      <c r="B155" s="200">
        <f t="shared" si="10"/>
        <v>7</v>
      </c>
      <c r="C155" s="206" t="s">
        <v>216</v>
      </c>
      <c r="D155" s="207">
        <v>12931</v>
      </c>
      <c r="E155" s="208">
        <v>15654</v>
      </c>
      <c r="F155" s="202">
        <v>16608</v>
      </c>
      <c r="G155" s="203">
        <f t="shared" si="11"/>
        <v>0.28435542494779986</v>
      </c>
      <c r="H155" s="204"/>
    </row>
    <row r="156" spans="1:8" s="180" customFormat="1" ht="15">
      <c r="A156" s="200">
        <v>2050203</v>
      </c>
      <c r="B156" s="200">
        <f t="shared" si="10"/>
        <v>7</v>
      </c>
      <c r="C156" s="206" t="s">
        <v>217</v>
      </c>
      <c r="D156" s="207">
        <v>11534</v>
      </c>
      <c r="E156" s="208">
        <v>12214</v>
      </c>
      <c r="F156" s="202">
        <v>12535</v>
      </c>
      <c r="G156" s="203">
        <f t="shared" si="11"/>
        <v>0.08678689093116004</v>
      </c>
      <c r="H156" s="204"/>
    </row>
    <row r="157" spans="1:8" s="180" customFormat="1" ht="15">
      <c r="A157" s="200">
        <v>2050204</v>
      </c>
      <c r="B157" s="200">
        <f t="shared" si="10"/>
        <v>7</v>
      </c>
      <c r="C157" s="206" t="s">
        <v>218</v>
      </c>
      <c r="D157" s="207">
        <v>9</v>
      </c>
      <c r="E157" s="208">
        <v>0</v>
      </c>
      <c r="F157" s="202">
        <v>0</v>
      </c>
      <c r="G157" s="203">
        <f t="shared" si="11"/>
        <v>-1</v>
      </c>
      <c r="H157" s="204"/>
    </row>
    <row r="158" spans="1:8" s="180" customFormat="1" ht="15">
      <c r="A158" s="200">
        <v>2050205</v>
      </c>
      <c r="B158" s="200">
        <f t="shared" si="10"/>
        <v>7</v>
      </c>
      <c r="C158" s="206" t="s">
        <v>219</v>
      </c>
      <c r="D158" s="207">
        <v>0</v>
      </c>
      <c r="E158" s="208">
        <v>245</v>
      </c>
      <c r="F158" s="202">
        <v>123</v>
      </c>
      <c r="G158" s="203"/>
      <c r="H158" s="204"/>
    </row>
    <row r="159" spans="1:8" s="180" customFormat="1" ht="15">
      <c r="A159" s="200">
        <v>2050299</v>
      </c>
      <c r="B159" s="200">
        <f t="shared" si="10"/>
        <v>7</v>
      </c>
      <c r="C159" s="206" t="s">
        <v>220</v>
      </c>
      <c r="D159" s="207">
        <v>2780</v>
      </c>
      <c r="E159" s="208">
        <v>772</v>
      </c>
      <c r="F159" s="202">
        <v>772</v>
      </c>
      <c r="G159" s="203">
        <f aca="true" t="shared" si="12" ref="G159:G171">(F159-D159)/D159</f>
        <v>-0.7223021582733813</v>
      </c>
      <c r="H159" s="204"/>
    </row>
    <row r="160" spans="1:8" s="180" customFormat="1" ht="15">
      <c r="A160" s="200">
        <v>20508</v>
      </c>
      <c r="B160" s="200">
        <f t="shared" si="10"/>
        <v>5</v>
      </c>
      <c r="C160" s="205" t="s">
        <v>221</v>
      </c>
      <c r="D160" s="202">
        <f>SUM(D161:D161)</f>
        <v>5</v>
      </c>
      <c r="E160" s="202">
        <f>SUM(E161:E161)</f>
        <v>0</v>
      </c>
      <c r="F160" s="202">
        <f>SUM(F161:F161)</f>
        <v>0</v>
      </c>
      <c r="G160" s="203">
        <f t="shared" si="12"/>
        <v>-1</v>
      </c>
      <c r="H160" s="204"/>
    </row>
    <row r="161" spans="1:8" s="180" customFormat="1" ht="15">
      <c r="A161" s="200">
        <v>2050899</v>
      </c>
      <c r="B161" s="200">
        <f t="shared" si="10"/>
        <v>7</v>
      </c>
      <c r="C161" s="206" t="s">
        <v>222</v>
      </c>
      <c r="D161" s="207">
        <v>5</v>
      </c>
      <c r="E161" s="208">
        <v>0</v>
      </c>
      <c r="F161" s="202">
        <v>0</v>
      </c>
      <c r="G161" s="203">
        <f t="shared" si="12"/>
        <v>-1</v>
      </c>
      <c r="H161" s="204"/>
    </row>
    <row r="162" spans="1:8" s="180" customFormat="1" ht="15">
      <c r="A162" s="200">
        <v>20509</v>
      </c>
      <c r="B162" s="200">
        <f t="shared" si="10"/>
        <v>5</v>
      </c>
      <c r="C162" s="205" t="s">
        <v>223</v>
      </c>
      <c r="D162" s="202">
        <f>SUM(D163:D163)</f>
        <v>2849</v>
      </c>
      <c r="E162" s="202">
        <f>SUM(E163:E163)</f>
        <v>2215</v>
      </c>
      <c r="F162" s="202">
        <f>SUM(F163:F163)</f>
        <v>2219</v>
      </c>
      <c r="G162" s="203">
        <f t="shared" si="12"/>
        <v>-0.22113022113022113</v>
      </c>
      <c r="H162" s="204"/>
    </row>
    <row r="163" spans="1:8" s="180" customFormat="1" ht="15">
      <c r="A163" s="200">
        <v>2050999</v>
      </c>
      <c r="B163" s="200">
        <f t="shared" si="10"/>
        <v>7</v>
      </c>
      <c r="C163" s="206" t="s">
        <v>224</v>
      </c>
      <c r="D163" s="207">
        <v>2849</v>
      </c>
      <c r="E163" s="208">
        <v>2215</v>
      </c>
      <c r="F163" s="202">
        <v>2219</v>
      </c>
      <c r="G163" s="203">
        <f t="shared" si="12"/>
        <v>-0.22113022113022113</v>
      </c>
      <c r="H163" s="204"/>
    </row>
    <row r="164" spans="1:8" s="180" customFormat="1" ht="15">
      <c r="A164" s="200">
        <v>20599</v>
      </c>
      <c r="B164" s="200">
        <f t="shared" si="10"/>
        <v>5</v>
      </c>
      <c r="C164" s="205" t="s">
        <v>225</v>
      </c>
      <c r="D164" s="202">
        <f>D165</f>
        <v>8</v>
      </c>
      <c r="E164" s="202">
        <f>E165</f>
        <v>0</v>
      </c>
      <c r="F164" s="202">
        <f>F165</f>
        <v>0</v>
      </c>
      <c r="G164" s="203">
        <f t="shared" si="12"/>
        <v>-1</v>
      </c>
      <c r="H164" s="204"/>
    </row>
    <row r="165" spans="1:8" s="180" customFormat="1" ht="15">
      <c r="A165" s="200">
        <v>2059999</v>
      </c>
      <c r="B165" s="200">
        <f t="shared" si="10"/>
        <v>7</v>
      </c>
      <c r="C165" s="206" t="s">
        <v>226</v>
      </c>
      <c r="D165" s="207">
        <v>8</v>
      </c>
      <c r="E165" s="208">
        <v>0</v>
      </c>
      <c r="F165" s="202">
        <v>0</v>
      </c>
      <c r="G165" s="203">
        <f t="shared" si="12"/>
        <v>-1</v>
      </c>
      <c r="H165" s="204"/>
    </row>
    <row r="166" spans="1:8" s="180" customFormat="1" ht="15">
      <c r="A166" s="200">
        <v>206</v>
      </c>
      <c r="B166" s="200">
        <f t="shared" si="10"/>
        <v>3</v>
      </c>
      <c r="C166" s="205" t="s">
        <v>227</v>
      </c>
      <c r="D166" s="202">
        <f>SUM(D167,D170,D174,D176,D181)</f>
        <v>774</v>
      </c>
      <c r="E166" s="202">
        <f>SUM(E167,E170,E174,E176,E181)</f>
        <v>1315</v>
      </c>
      <c r="F166" s="202">
        <f>SUM(F167,F170,F174,F176,F181)</f>
        <v>1142</v>
      </c>
      <c r="G166" s="203">
        <f t="shared" si="12"/>
        <v>0.4754521963824289</v>
      </c>
      <c r="H166" s="204"/>
    </row>
    <row r="167" spans="1:8" s="180" customFormat="1" ht="15">
      <c r="A167" s="200">
        <v>20601</v>
      </c>
      <c r="B167" s="200">
        <f t="shared" si="10"/>
        <v>5</v>
      </c>
      <c r="C167" s="205" t="s">
        <v>228</v>
      </c>
      <c r="D167" s="202">
        <f>SUM(D168:D169)</f>
        <v>25</v>
      </c>
      <c r="E167" s="202">
        <f>SUM(E168:E169)</f>
        <v>37</v>
      </c>
      <c r="F167" s="202">
        <f>SUM(F168:F169)</f>
        <v>37</v>
      </c>
      <c r="G167" s="203">
        <f t="shared" si="12"/>
        <v>0.48</v>
      </c>
      <c r="H167" s="204"/>
    </row>
    <row r="168" spans="1:8" s="180" customFormat="1" ht="15">
      <c r="A168" s="200">
        <v>2060101</v>
      </c>
      <c r="B168" s="200">
        <f t="shared" si="10"/>
        <v>7</v>
      </c>
      <c r="C168" s="206" t="s">
        <v>88</v>
      </c>
      <c r="D168" s="207">
        <v>24</v>
      </c>
      <c r="E168" s="208">
        <v>36</v>
      </c>
      <c r="F168" s="202">
        <v>36</v>
      </c>
      <c r="G168" s="203">
        <f t="shared" si="12"/>
        <v>0.5</v>
      </c>
      <c r="H168" s="204"/>
    </row>
    <row r="169" spans="1:8" s="180" customFormat="1" ht="15">
      <c r="A169" s="200">
        <v>2060199</v>
      </c>
      <c r="B169" s="200">
        <f t="shared" si="10"/>
        <v>7</v>
      </c>
      <c r="C169" s="206" t="s">
        <v>229</v>
      </c>
      <c r="D169" s="207">
        <v>1</v>
      </c>
      <c r="E169" s="208">
        <v>1</v>
      </c>
      <c r="F169" s="202">
        <v>1</v>
      </c>
      <c r="G169" s="203">
        <f t="shared" si="12"/>
        <v>0</v>
      </c>
      <c r="H169" s="204"/>
    </row>
    <row r="170" spans="1:8" s="180" customFormat="1" ht="15">
      <c r="A170" s="200">
        <v>20604</v>
      </c>
      <c r="B170" s="200">
        <f t="shared" si="10"/>
        <v>5</v>
      </c>
      <c r="C170" s="205" t="s">
        <v>230</v>
      </c>
      <c r="D170" s="202">
        <f>SUM(D171:D173)</f>
        <v>118</v>
      </c>
      <c r="E170" s="202">
        <f>SUM(E171:E173)</f>
        <v>136</v>
      </c>
      <c r="F170" s="202">
        <f>SUM(F171:F173)</f>
        <v>76</v>
      </c>
      <c r="G170" s="203">
        <f t="shared" si="12"/>
        <v>-0.3559322033898305</v>
      </c>
      <c r="H170" s="204"/>
    </row>
    <row r="171" spans="1:8" s="180" customFormat="1" ht="15">
      <c r="A171" s="200">
        <v>2060402</v>
      </c>
      <c r="B171" s="200">
        <f t="shared" si="10"/>
        <v>7</v>
      </c>
      <c r="C171" s="206" t="s">
        <v>231</v>
      </c>
      <c r="D171" s="207">
        <v>28</v>
      </c>
      <c r="E171" s="208">
        <v>24</v>
      </c>
      <c r="F171" s="202">
        <v>24</v>
      </c>
      <c r="G171" s="203">
        <f t="shared" si="12"/>
        <v>-0.14285714285714285</v>
      </c>
      <c r="H171" s="204"/>
    </row>
    <row r="172" spans="1:8" s="180" customFormat="1" ht="15">
      <c r="A172" s="200">
        <v>2060404</v>
      </c>
      <c r="B172" s="200">
        <f t="shared" si="10"/>
        <v>7</v>
      </c>
      <c r="C172" s="206" t="s">
        <v>232</v>
      </c>
      <c r="D172" s="207">
        <v>0</v>
      </c>
      <c r="E172" s="208">
        <v>18</v>
      </c>
      <c r="F172" s="202">
        <v>18</v>
      </c>
      <c r="G172" s="203"/>
      <c r="H172" s="204"/>
    </row>
    <row r="173" spans="1:8" s="180" customFormat="1" ht="15">
      <c r="A173" s="200">
        <v>2060499</v>
      </c>
      <c r="B173" s="200">
        <f t="shared" si="10"/>
        <v>7</v>
      </c>
      <c r="C173" s="206" t="s">
        <v>233</v>
      </c>
      <c r="D173" s="207">
        <v>90</v>
      </c>
      <c r="E173" s="208">
        <v>94</v>
      </c>
      <c r="F173" s="202">
        <v>34</v>
      </c>
      <c r="G173" s="203">
        <f aca="true" t="shared" si="13" ref="G173:G195">(F173-D173)/D173</f>
        <v>-0.6222222222222222</v>
      </c>
      <c r="H173" s="204"/>
    </row>
    <row r="174" spans="1:8" s="180" customFormat="1" ht="15">
      <c r="A174" s="200">
        <v>20605</v>
      </c>
      <c r="B174" s="200">
        <f t="shared" si="10"/>
        <v>5</v>
      </c>
      <c r="C174" s="205" t="s">
        <v>234</v>
      </c>
      <c r="D174" s="202">
        <f>SUM(D175:D175)</f>
        <v>63</v>
      </c>
      <c r="E174" s="202">
        <f>SUM(E175:E175)</f>
        <v>5</v>
      </c>
      <c r="F174" s="202">
        <f>SUM(F175:F175)</f>
        <v>5</v>
      </c>
      <c r="G174" s="203">
        <f t="shared" si="13"/>
        <v>-0.9206349206349206</v>
      </c>
      <c r="H174" s="204"/>
    </row>
    <row r="175" spans="1:8" s="180" customFormat="1" ht="15">
      <c r="A175" s="200">
        <v>2060502</v>
      </c>
      <c r="B175" s="200">
        <f t="shared" si="10"/>
        <v>7</v>
      </c>
      <c r="C175" s="206" t="s">
        <v>235</v>
      </c>
      <c r="D175" s="207">
        <v>63</v>
      </c>
      <c r="E175" s="208">
        <v>5</v>
      </c>
      <c r="F175" s="202">
        <v>5</v>
      </c>
      <c r="G175" s="203">
        <f t="shared" si="13"/>
        <v>-0.9206349206349206</v>
      </c>
      <c r="H175" s="204"/>
    </row>
    <row r="176" spans="1:8" s="180" customFormat="1" ht="15">
      <c r="A176" s="200">
        <v>20607</v>
      </c>
      <c r="B176" s="200">
        <f t="shared" si="10"/>
        <v>5</v>
      </c>
      <c r="C176" s="205" t="s">
        <v>236</v>
      </c>
      <c r="D176" s="202">
        <f>SUM(D177:D180)</f>
        <v>470</v>
      </c>
      <c r="E176" s="202">
        <f>SUM(E177:E180)</f>
        <v>569</v>
      </c>
      <c r="F176" s="202">
        <f>SUM(F177:F180)</f>
        <v>529</v>
      </c>
      <c r="G176" s="203">
        <f t="shared" si="13"/>
        <v>0.125531914893617</v>
      </c>
      <c r="H176" s="204"/>
    </row>
    <row r="177" spans="1:8" s="180" customFormat="1" ht="15">
      <c r="A177" s="200">
        <v>2060702</v>
      </c>
      <c r="B177" s="200">
        <f t="shared" si="10"/>
        <v>7</v>
      </c>
      <c r="C177" s="206" t="s">
        <v>237</v>
      </c>
      <c r="D177" s="207">
        <v>44</v>
      </c>
      <c r="E177" s="208">
        <v>33</v>
      </c>
      <c r="F177" s="202">
        <v>33</v>
      </c>
      <c r="G177" s="203">
        <f t="shared" si="13"/>
        <v>-0.25</v>
      </c>
      <c r="H177" s="204"/>
    </row>
    <row r="178" spans="1:8" s="180" customFormat="1" ht="15">
      <c r="A178" s="200">
        <v>2060703</v>
      </c>
      <c r="B178" s="200">
        <f t="shared" si="10"/>
        <v>7</v>
      </c>
      <c r="C178" s="206" t="s">
        <v>238</v>
      </c>
      <c r="D178" s="207">
        <v>6</v>
      </c>
      <c r="E178" s="208">
        <v>6</v>
      </c>
      <c r="F178" s="202">
        <v>6</v>
      </c>
      <c r="G178" s="203">
        <f t="shared" si="13"/>
        <v>0</v>
      </c>
      <c r="H178" s="204"/>
    </row>
    <row r="179" spans="1:8" s="180" customFormat="1" ht="15">
      <c r="A179" s="200">
        <v>2060704</v>
      </c>
      <c r="B179" s="200">
        <f t="shared" si="10"/>
        <v>7</v>
      </c>
      <c r="C179" s="206" t="s">
        <v>239</v>
      </c>
      <c r="D179" s="207">
        <v>14</v>
      </c>
      <c r="E179" s="208">
        <v>10</v>
      </c>
      <c r="F179" s="202">
        <v>10</v>
      </c>
      <c r="G179" s="203">
        <f t="shared" si="13"/>
        <v>-0.2857142857142857</v>
      </c>
      <c r="H179" s="204"/>
    </row>
    <row r="180" spans="1:8" s="180" customFormat="1" ht="15">
      <c r="A180" s="200">
        <v>2060799</v>
      </c>
      <c r="B180" s="200">
        <f t="shared" si="10"/>
        <v>7</v>
      </c>
      <c r="C180" s="206" t="s">
        <v>240</v>
      </c>
      <c r="D180" s="207">
        <v>406</v>
      </c>
      <c r="E180" s="208">
        <v>520</v>
      </c>
      <c r="F180" s="202">
        <v>480</v>
      </c>
      <c r="G180" s="203">
        <f t="shared" si="13"/>
        <v>0.18226600985221675</v>
      </c>
      <c r="H180" s="204"/>
    </row>
    <row r="181" spans="1:8" s="180" customFormat="1" ht="15">
      <c r="A181" s="200">
        <v>20699</v>
      </c>
      <c r="B181" s="200">
        <f t="shared" si="10"/>
        <v>5</v>
      </c>
      <c r="C181" s="205" t="s">
        <v>241</v>
      </c>
      <c r="D181" s="202">
        <f>SUM(D182:D182)</f>
        <v>98</v>
      </c>
      <c r="E181" s="202">
        <f>SUM(E182:E182)</f>
        <v>568</v>
      </c>
      <c r="F181" s="202">
        <f>SUM(F182:F182)</f>
        <v>495</v>
      </c>
      <c r="G181" s="203">
        <f t="shared" si="13"/>
        <v>4.051020408163265</v>
      </c>
      <c r="H181" s="204"/>
    </row>
    <row r="182" spans="1:8" s="180" customFormat="1" ht="24">
      <c r="A182" s="200">
        <v>2069999</v>
      </c>
      <c r="B182" s="200">
        <f t="shared" si="10"/>
        <v>7</v>
      </c>
      <c r="C182" s="206" t="s">
        <v>242</v>
      </c>
      <c r="D182" s="207">
        <v>98</v>
      </c>
      <c r="E182" s="208">
        <v>568</v>
      </c>
      <c r="F182" s="202">
        <v>495</v>
      </c>
      <c r="G182" s="203">
        <f t="shared" si="13"/>
        <v>4.051020408163265</v>
      </c>
      <c r="H182" s="204" t="s">
        <v>52</v>
      </c>
    </row>
    <row r="183" spans="1:8" s="180" customFormat="1" ht="15">
      <c r="A183" s="200">
        <v>207</v>
      </c>
      <c r="B183" s="200">
        <f t="shared" si="10"/>
        <v>3</v>
      </c>
      <c r="C183" s="205" t="s">
        <v>243</v>
      </c>
      <c r="D183" s="202">
        <f>SUM(D184,D190,D194,D196,D199,D201)</f>
        <v>604</v>
      </c>
      <c r="E183" s="202">
        <f>SUM(E184,E190,E194,E196,E199,E201)</f>
        <v>369</v>
      </c>
      <c r="F183" s="202">
        <f>SUM(F184,F190,F194,F196,F199,F201)</f>
        <v>562</v>
      </c>
      <c r="G183" s="203">
        <f t="shared" si="13"/>
        <v>-0.0695364238410596</v>
      </c>
      <c r="H183" s="204"/>
    </row>
    <row r="184" spans="1:8" s="180" customFormat="1" ht="15">
      <c r="A184" s="200">
        <v>20701</v>
      </c>
      <c r="B184" s="200">
        <f t="shared" si="10"/>
        <v>5</v>
      </c>
      <c r="C184" s="205" t="s">
        <v>244</v>
      </c>
      <c r="D184" s="202">
        <f>SUM(D185:D189)</f>
        <v>275</v>
      </c>
      <c r="E184" s="202">
        <f>SUM(E185:E189)</f>
        <v>181</v>
      </c>
      <c r="F184" s="202">
        <f>SUM(F185:F189)</f>
        <v>374</v>
      </c>
      <c r="G184" s="203">
        <f t="shared" si="13"/>
        <v>0.36</v>
      </c>
      <c r="H184" s="204"/>
    </row>
    <row r="185" spans="1:8" s="180" customFormat="1" ht="15">
      <c r="A185" s="200">
        <v>2070102</v>
      </c>
      <c r="B185" s="200">
        <f t="shared" si="10"/>
        <v>7</v>
      </c>
      <c r="C185" s="206" t="s">
        <v>94</v>
      </c>
      <c r="D185" s="207">
        <v>1</v>
      </c>
      <c r="E185" s="208">
        <v>0</v>
      </c>
      <c r="F185" s="202">
        <v>0</v>
      </c>
      <c r="G185" s="203">
        <f t="shared" si="13"/>
        <v>-1</v>
      </c>
      <c r="H185" s="204"/>
    </row>
    <row r="186" spans="1:8" s="180" customFormat="1" ht="15">
      <c r="A186" s="200">
        <v>2070104</v>
      </c>
      <c r="B186" s="200">
        <f t="shared" si="10"/>
        <v>7</v>
      </c>
      <c r="C186" s="206" t="s">
        <v>245</v>
      </c>
      <c r="D186" s="207">
        <v>72</v>
      </c>
      <c r="E186" s="208">
        <v>5</v>
      </c>
      <c r="F186" s="202">
        <v>5</v>
      </c>
      <c r="G186" s="203">
        <f t="shared" si="13"/>
        <v>-0.9305555555555556</v>
      </c>
      <c r="H186" s="204"/>
    </row>
    <row r="187" spans="1:8" s="180" customFormat="1" ht="15">
      <c r="A187" s="200">
        <v>2070108</v>
      </c>
      <c r="B187" s="200">
        <f t="shared" si="10"/>
        <v>7</v>
      </c>
      <c r="C187" s="206" t="s">
        <v>246</v>
      </c>
      <c r="D187" s="207">
        <v>23</v>
      </c>
      <c r="E187" s="208">
        <v>2</v>
      </c>
      <c r="F187" s="202">
        <v>2</v>
      </c>
      <c r="G187" s="203">
        <f t="shared" si="13"/>
        <v>-0.9130434782608695</v>
      </c>
      <c r="H187" s="204"/>
    </row>
    <row r="188" spans="1:8" s="180" customFormat="1" ht="24">
      <c r="A188" s="200">
        <v>2070109</v>
      </c>
      <c r="B188" s="200">
        <f t="shared" si="10"/>
        <v>7</v>
      </c>
      <c r="C188" s="206" t="s">
        <v>247</v>
      </c>
      <c r="D188" s="207">
        <v>1</v>
      </c>
      <c r="E188" s="208">
        <v>71</v>
      </c>
      <c r="F188" s="202">
        <v>94</v>
      </c>
      <c r="G188" s="203">
        <f t="shared" si="13"/>
        <v>93</v>
      </c>
      <c r="H188" s="204" t="s">
        <v>248</v>
      </c>
    </row>
    <row r="189" spans="1:8" s="180" customFormat="1" ht="36">
      <c r="A189" s="200">
        <v>2070199</v>
      </c>
      <c r="B189" s="200">
        <f t="shared" si="10"/>
        <v>7</v>
      </c>
      <c r="C189" s="206" t="s">
        <v>249</v>
      </c>
      <c r="D189" s="207">
        <v>178</v>
      </c>
      <c r="E189" s="208">
        <v>103</v>
      </c>
      <c r="F189" s="202">
        <v>273</v>
      </c>
      <c r="G189" s="203">
        <f t="shared" si="13"/>
        <v>0.5337078651685393</v>
      </c>
      <c r="H189" s="204" t="s">
        <v>250</v>
      </c>
    </row>
    <row r="190" spans="1:8" s="180" customFormat="1" ht="15">
      <c r="A190" s="200">
        <v>20703</v>
      </c>
      <c r="B190" s="200">
        <f t="shared" si="10"/>
        <v>5</v>
      </c>
      <c r="C190" s="205" t="s">
        <v>251</v>
      </c>
      <c r="D190" s="202">
        <f>SUM(D191:D193)</f>
        <v>51</v>
      </c>
      <c r="E190" s="202">
        <f>SUM(E191:E193)</f>
        <v>39</v>
      </c>
      <c r="F190" s="202">
        <f>SUM(F191:F193)</f>
        <v>39</v>
      </c>
      <c r="G190" s="203">
        <f t="shared" si="13"/>
        <v>-0.23529411764705882</v>
      </c>
      <c r="H190" s="204"/>
    </row>
    <row r="191" spans="1:8" s="180" customFormat="1" ht="15">
      <c r="A191" s="200">
        <v>2070307</v>
      </c>
      <c r="B191" s="200">
        <f t="shared" si="10"/>
        <v>7</v>
      </c>
      <c r="C191" s="206" t="s">
        <v>252</v>
      </c>
      <c r="D191" s="207">
        <v>15</v>
      </c>
      <c r="E191" s="208">
        <v>9</v>
      </c>
      <c r="F191" s="202">
        <v>9</v>
      </c>
      <c r="G191" s="203">
        <f t="shared" si="13"/>
        <v>-0.4</v>
      </c>
      <c r="H191" s="204"/>
    </row>
    <row r="192" spans="1:8" s="180" customFormat="1" ht="15">
      <c r="A192" s="200">
        <v>2070308</v>
      </c>
      <c r="B192" s="200">
        <f t="shared" si="10"/>
        <v>7</v>
      </c>
      <c r="C192" s="206" t="s">
        <v>253</v>
      </c>
      <c r="D192" s="207">
        <v>18</v>
      </c>
      <c r="E192" s="208">
        <v>30</v>
      </c>
      <c r="F192" s="202">
        <v>30</v>
      </c>
      <c r="G192" s="203">
        <f t="shared" si="13"/>
        <v>0.6666666666666666</v>
      </c>
      <c r="H192" s="204"/>
    </row>
    <row r="193" spans="1:8" s="180" customFormat="1" ht="15">
      <c r="A193" s="200">
        <v>2070399</v>
      </c>
      <c r="B193" s="200">
        <f t="shared" si="10"/>
        <v>7</v>
      </c>
      <c r="C193" s="206" t="s">
        <v>254</v>
      </c>
      <c r="D193" s="207">
        <v>18</v>
      </c>
      <c r="E193" s="208">
        <v>0</v>
      </c>
      <c r="F193" s="202">
        <v>0</v>
      </c>
      <c r="G193" s="203">
        <f t="shared" si="13"/>
        <v>-1</v>
      </c>
      <c r="H193" s="204"/>
    </row>
    <row r="194" spans="1:8" s="180" customFormat="1" ht="15">
      <c r="A194" s="200">
        <v>20704</v>
      </c>
      <c r="B194" s="200">
        <f t="shared" si="10"/>
        <v>5</v>
      </c>
      <c r="C194" s="205" t="s">
        <v>255</v>
      </c>
      <c r="D194" s="202">
        <f>D195</f>
        <v>13</v>
      </c>
      <c r="E194" s="202">
        <f>E195</f>
        <v>0</v>
      </c>
      <c r="F194" s="202">
        <f>F195</f>
        <v>0</v>
      </c>
      <c r="G194" s="203">
        <f t="shared" si="13"/>
        <v>-1</v>
      </c>
      <c r="H194" s="204"/>
    </row>
    <row r="195" spans="1:8" s="180" customFormat="1" ht="15">
      <c r="A195" s="200">
        <v>2070499</v>
      </c>
      <c r="B195" s="200">
        <f t="shared" si="10"/>
        <v>7</v>
      </c>
      <c r="C195" s="206" t="s">
        <v>256</v>
      </c>
      <c r="D195" s="207">
        <v>13</v>
      </c>
      <c r="E195" s="208"/>
      <c r="F195" s="202"/>
      <c r="G195" s="203">
        <f t="shared" si="13"/>
        <v>-1</v>
      </c>
      <c r="H195" s="204"/>
    </row>
    <row r="196" spans="1:8" s="180" customFormat="1" ht="15">
      <c r="A196" s="200">
        <v>20706</v>
      </c>
      <c r="B196" s="200">
        <f t="shared" si="10"/>
        <v>5</v>
      </c>
      <c r="C196" s="209" t="s">
        <v>257</v>
      </c>
      <c r="D196" s="202">
        <f>SUM(D197:D198)</f>
        <v>0</v>
      </c>
      <c r="E196" s="202">
        <f>SUM(E197:E198)</f>
        <v>3</v>
      </c>
      <c r="F196" s="202">
        <f>SUM(F197:F198)</f>
        <v>3</v>
      </c>
      <c r="G196" s="203"/>
      <c r="H196" s="204"/>
    </row>
    <row r="197" spans="1:8" s="180" customFormat="1" ht="15">
      <c r="A197" s="200">
        <v>2070606</v>
      </c>
      <c r="B197" s="200">
        <f t="shared" si="10"/>
        <v>7</v>
      </c>
      <c r="C197" s="210" t="s">
        <v>258</v>
      </c>
      <c r="D197" s="207">
        <v>0</v>
      </c>
      <c r="E197" s="208">
        <v>2</v>
      </c>
      <c r="F197" s="202">
        <v>2</v>
      </c>
      <c r="G197" s="203"/>
      <c r="H197" s="204"/>
    </row>
    <row r="198" spans="1:8" s="180" customFormat="1" ht="15">
      <c r="A198" s="200">
        <v>2070607</v>
      </c>
      <c r="B198" s="200">
        <f aca="true" t="shared" si="14" ref="B198:B261">LEN(A198)</f>
        <v>7</v>
      </c>
      <c r="C198" s="210" t="s">
        <v>259</v>
      </c>
      <c r="D198" s="207">
        <v>0</v>
      </c>
      <c r="E198" s="208">
        <v>1</v>
      </c>
      <c r="F198" s="202">
        <v>1</v>
      </c>
      <c r="G198" s="203"/>
      <c r="H198" s="204"/>
    </row>
    <row r="199" spans="1:8" s="180" customFormat="1" ht="15">
      <c r="A199" s="200">
        <v>20708</v>
      </c>
      <c r="B199" s="200">
        <f t="shared" si="14"/>
        <v>5</v>
      </c>
      <c r="C199" s="209" t="s">
        <v>260</v>
      </c>
      <c r="D199" s="202">
        <f>SUM(D200:D200)</f>
        <v>0</v>
      </c>
      <c r="E199" s="202">
        <f>SUM(E200:E200)</f>
        <v>0</v>
      </c>
      <c r="F199" s="202">
        <f>SUM(F200:F200)</f>
        <v>0</v>
      </c>
      <c r="G199" s="203"/>
      <c r="H199" s="204"/>
    </row>
    <row r="200" spans="1:8" s="180" customFormat="1" ht="15">
      <c r="A200" s="200">
        <v>2070899</v>
      </c>
      <c r="B200" s="200">
        <f t="shared" si="14"/>
        <v>7</v>
      </c>
      <c r="C200" s="210" t="s">
        <v>261</v>
      </c>
      <c r="D200" s="207">
        <v>0</v>
      </c>
      <c r="E200" s="208">
        <v>0</v>
      </c>
      <c r="F200" s="202">
        <v>0</v>
      </c>
      <c r="G200" s="203"/>
      <c r="H200" s="204"/>
    </row>
    <row r="201" spans="1:8" s="180" customFormat="1" ht="15">
      <c r="A201" s="200">
        <v>20799</v>
      </c>
      <c r="B201" s="200">
        <f t="shared" si="14"/>
        <v>5</v>
      </c>
      <c r="C201" s="205" t="s">
        <v>262</v>
      </c>
      <c r="D201" s="202">
        <f>SUM(D202:D202)</f>
        <v>265</v>
      </c>
      <c r="E201" s="202">
        <f>SUM(E202:E202)</f>
        <v>146</v>
      </c>
      <c r="F201" s="202">
        <f>SUM(F202:F202)</f>
        <v>146</v>
      </c>
      <c r="G201" s="203">
        <f aca="true" t="shared" si="15" ref="G201:G218">(F201-D201)/D201</f>
        <v>-0.4490566037735849</v>
      </c>
      <c r="H201" s="204"/>
    </row>
    <row r="202" spans="1:8" s="180" customFormat="1" ht="15">
      <c r="A202" s="200">
        <v>2079999</v>
      </c>
      <c r="B202" s="200">
        <f t="shared" si="14"/>
        <v>7</v>
      </c>
      <c r="C202" s="206" t="s">
        <v>263</v>
      </c>
      <c r="D202" s="207">
        <v>265</v>
      </c>
      <c r="E202" s="208">
        <v>146</v>
      </c>
      <c r="F202" s="202">
        <v>146</v>
      </c>
      <c r="G202" s="203">
        <f t="shared" si="15"/>
        <v>-0.4490566037735849</v>
      </c>
      <c r="H202" s="204"/>
    </row>
    <row r="203" spans="1:8" s="180" customFormat="1" ht="36">
      <c r="A203" s="200">
        <v>208</v>
      </c>
      <c r="B203" s="200">
        <f t="shared" si="14"/>
        <v>3</v>
      </c>
      <c r="C203" s="205" t="s">
        <v>264</v>
      </c>
      <c r="D203" s="202">
        <f>SUM(D204,D214,D222,D228,D230,D232,D236,D240,D244,D249,D251,D254,D257,D260,D262,D264,D267)</f>
        <v>14966</v>
      </c>
      <c r="E203" s="202">
        <f>SUM(E204,E214,E222,E228,E230,E232,E236,E240,E244,E249,E251,E254,E257,E260,E262,E264,E267)</f>
        <v>25627</v>
      </c>
      <c r="F203" s="202">
        <f>SUM(F204,F214,F222,F228,F230,F232,F236,F240,F244,F249,F251,F254,F257,F260,F262,F264,F267)</f>
        <v>25255</v>
      </c>
      <c r="G203" s="203">
        <f t="shared" si="15"/>
        <v>0.6874916477348657</v>
      </c>
      <c r="H203" s="204" t="s">
        <v>265</v>
      </c>
    </row>
    <row r="204" spans="1:8" s="180" customFormat="1" ht="24">
      <c r="A204" s="200">
        <v>20801</v>
      </c>
      <c r="B204" s="200">
        <f t="shared" si="14"/>
        <v>5</v>
      </c>
      <c r="C204" s="205" t="s">
        <v>266</v>
      </c>
      <c r="D204" s="202">
        <f>SUM(D205:D213)</f>
        <v>1588</v>
      </c>
      <c r="E204" s="202">
        <f>SUM(E205:E213)</f>
        <v>4340</v>
      </c>
      <c r="F204" s="202">
        <f>SUM(F205:F213)</f>
        <v>4442</v>
      </c>
      <c r="G204" s="203">
        <f t="shared" si="15"/>
        <v>1.7972292191435768</v>
      </c>
      <c r="H204" s="204" t="s">
        <v>267</v>
      </c>
    </row>
    <row r="205" spans="1:8" s="180" customFormat="1" ht="15">
      <c r="A205" s="200">
        <v>2080102</v>
      </c>
      <c r="B205" s="200">
        <f t="shared" si="14"/>
        <v>7</v>
      </c>
      <c r="C205" s="206" t="s">
        <v>94</v>
      </c>
      <c r="D205" s="207">
        <v>2</v>
      </c>
      <c r="E205" s="208">
        <v>1</v>
      </c>
      <c r="F205" s="202">
        <v>1</v>
      </c>
      <c r="G205" s="203">
        <f t="shared" si="15"/>
        <v>-0.5</v>
      </c>
      <c r="H205" s="204"/>
    </row>
    <row r="206" spans="1:8" s="180" customFormat="1" ht="15">
      <c r="A206" s="200">
        <v>2080104</v>
      </c>
      <c r="B206" s="200">
        <f t="shared" si="14"/>
        <v>7</v>
      </c>
      <c r="C206" s="206" t="s">
        <v>268</v>
      </c>
      <c r="D206" s="207">
        <v>14</v>
      </c>
      <c r="E206" s="208">
        <v>7</v>
      </c>
      <c r="F206" s="202">
        <v>7</v>
      </c>
      <c r="G206" s="203">
        <f t="shared" si="15"/>
        <v>-0.5</v>
      </c>
      <c r="H206" s="204"/>
    </row>
    <row r="207" spans="1:8" s="180" customFormat="1" ht="15">
      <c r="A207" s="200">
        <v>2080105</v>
      </c>
      <c r="B207" s="200">
        <f t="shared" si="14"/>
        <v>7</v>
      </c>
      <c r="C207" s="206" t="s">
        <v>269</v>
      </c>
      <c r="D207" s="207">
        <v>115</v>
      </c>
      <c r="E207" s="208">
        <v>97</v>
      </c>
      <c r="F207" s="202">
        <v>97</v>
      </c>
      <c r="G207" s="203">
        <f t="shared" si="15"/>
        <v>-0.1565217391304348</v>
      </c>
      <c r="H207" s="204"/>
    </row>
    <row r="208" spans="1:8" s="180" customFormat="1" ht="15">
      <c r="A208" s="200">
        <v>2080106</v>
      </c>
      <c r="B208" s="200">
        <f t="shared" si="14"/>
        <v>7</v>
      </c>
      <c r="C208" s="206" t="s">
        <v>270</v>
      </c>
      <c r="D208" s="207">
        <v>72</v>
      </c>
      <c r="E208" s="208">
        <v>57</v>
      </c>
      <c r="F208" s="202">
        <v>57</v>
      </c>
      <c r="G208" s="203">
        <f t="shared" si="15"/>
        <v>-0.20833333333333334</v>
      </c>
      <c r="H208" s="204"/>
    </row>
    <row r="209" spans="1:8" s="180" customFormat="1" ht="15">
      <c r="A209" s="200">
        <v>2080107</v>
      </c>
      <c r="B209" s="200">
        <f t="shared" si="14"/>
        <v>7</v>
      </c>
      <c r="C209" s="206" t="s">
        <v>271</v>
      </c>
      <c r="D209" s="207">
        <v>5</v>
      </c>
      <c r="E209" s="208">
        <v>9</v>
      </c>
      <c r="F209" s="202">
        <v>9</v>
      </c>
      <c r="G209" s="203">
        <f t="shared" si="15"/>
        <v>0.8</v>
      </c>
      <c r="H209" s="204"/>
    </row>
    <row r="210" spans="1:8" s="180" customFormat="1" ht="15">
      <c r="A210" s="200">
        <v>2080108</v>
      </c>
      <c r="B210" s="200">
        <f t="shared" si="14"/>
        <v>7</v>
      </c>
      <c r="C210" s="206" t="s">
        <v>121</v>
      </c>
      <c r="D210" s="207">
        <v>5</v>
      </c>
      <c r="E210" s="208">
        <v>5</v>
      </c>
      <c r="F210" s="202">
        <v>5</v>
      </c>
      <c r="G210" s="203">
        <f t="shared" si="15"/>
        <v>0</v>
      </c>
      <c r="H210" s="204"/>
    </row>
    <row r="211" spans="1:8" s="180" customFormat="1" ht="15">
      <c r="A211" s="200">
        <v>2080109</v>
      </c>
      <c r="B211" s="200">
        <f t="shared" si="14"/>
        <v>7</v>
      </c>
      <c r="C211" s="206" t="s">
        <v>272</v>
      </c>
      <c r="D211" s="207">
        <v>12</v>
      </c>
      <c r="E211" s="208">
        <v>59</v>
      </c>
      <c r="F211" s="202">
        <v>59</v>
      </c>
      <c r="G211" s="203">
        <f t="shared" si="15"/>
        <v>3.9166666666666665</v>
      </c>
      <c r="H211" s="204" t="s">
        <v>273</v>
      </c>
    </row>
    <row r="212" spans="1:8" s="180" customFormat="1" ht="15">
      <c r="A212" s="200">
        <v>2080112</v>
      </c>
      <c r="B212" s="200">
        <f t="shared" si="14"/>
        <v>7</v>
      </c>
      <c r="C212" s="206" t="s">
        <v>274</v>
      </c>
      <c r="D212" s="207">
        <v>1</v>
      </c>
      <c r="E212" s="208">
        <v>0</v>
      </c>
      <c r="F212" s="202">
        <v>0</v>
      </c>
      <c r="G212" s="203">
        <f t="shared" si="15"/>
        <v>-1</v>
      </c>
      <c r="H212" s="204"/>
    </row>
    <row r="213" spans="1:8" s="180" customFormat="1" ht="24">
      <c r="A213" s="200">
        <v>2080199</v>
      </c>
      <c r="B213" s="200">
        <f t="shared" si="14"/>
        <v>7</v>
      </c>
      <c r="C213" s="206" t="s">
        <v>275</v>
      </c>
      <c r="D213" s="207">
        <v>1362</v>
      </c>
      <c r="E213" s="208">
        <v>4105</v>
      </c>
      <c r="F213" s="202">
        <v>4207</v>
      </c>
      <c r="G213" s="203">
        <f t="shared" si="15"/>
        <v>2.0888399412628487</v>
      </c>
      <c r="H213" s="204" t="s">
        <v>276</v>
      </c>
    </row>
    <row r="214" spans="1:8" s="180" customFormat="1" ht="15">
      <c r="A214" s="200">
        <v>20802</v>
      </c>
      <c r="B214" s="200">
        <f t="shared" si="14"/>
        <v>5</v>
      </c>
      <c r="C214" s="205" t="s">
        <v>277</v>
      </c>
      <c r="D214" s="202">
        <f>SUM(D215:D221)</f>
        <v>5492</v>
      </c>
      <c r="E214" s="202">
        <f>SUM(E215:E221)</f>
        <v>5012</v>
      </c>
      <c r="F214" s="202">
        <f>SUM(F215:F221)</f>
        <v>5749</v>
      </c>
      <c r="G214" s="203">
        <f t="shared" si="15"/>
        <v>0.04679533867443554</v>
      </c>
      <c r="H214" s="204"/>
    </row>
    <row r="215" spans="1:8" s="180" customFormat="1" ht="15">
      <c r="A215" s="200">
        <v>2080202</v>
      </c>
      <c r="B215" s="200">
        <f t="shared" si="14"/>
        <v>7</v>
      </c>
      <c r="C215" s="206" t="s">
        <v>94</v>
      </c>
      <c r="D215" s="207">
        <v>1</v>
      </c>
      <c r="E215" s="208">
        <v>0</v>
      </c>
      <c r="F215" s="202">
        <v>0</v>
      </c>
      <c r="G215" s="203">
        <f t="shared" si="15"/>
        <v>-1</v>
      </c>
      <c r="H215" s="204"/>
    </row>
    <row r="216" spans="1:8" s="180" customFormat="1" ht="15">
      <c r="A216" s="200">
        <v>2080204</v>
      </c>
      <c r="B216" s="200">
        <f t="shared" si="14"/>
        <v>7</v>
      </c>
      <c r="C216" s="206" t="s">
        <v>278</v>
      </c>
      <c r="D216" s="207">
        <v>60</v>
      </c>
      <c r="E216" s="208"/>
      <c r="F216" s="202"/>
      <c r="G216" s="203">
        <f t="shared" si="15"/>
        <v>-1</v>
      </c>
      <c r="H216" s="204"/>
    </row>
    <row r="217" spans="1:8" s="180" customFormat="1" ht="15">
      <c r="A217" s="200">
        <v>2080205</v>
      </c>
      <c r="B217" s="200">
        <f t="shared" si="14"/>
        <v>7</v>
      </c>
      <c r="C217" s="206" t="s">
        <v>279</v>
      </c>
      <c r="D217" s="207">
        <v>225</v>
      </c>
      <c r="E217" s="208"/>
      <c r="F217" s="202"/>
      <c r="G217" s="203">
        <f t="shared" si="15"/>
        <v>-1</v>
      </c>
      <c r="H217" s="204"/>
    </row>
    <row r="218" spans="1:8" s="180" customFormat="1" ht="24">
      <c r="A218" s="200">
        <v>2080206</v>
      </c>
      <c r="B218" s="200">
        <f t="shared" si="14"/>
        <v>7</v>
      </c>
      <c r="C218" s="206" t="s">
        <v>280</v>
      </c>
      <c r="D218" s="207">
        <v>1</v>
      </c>
      <c r="E218" s="208">
        <v>53</v>
      </c>
      <c r="F218" s="202">
        <v>53</v>
      </c>
      <c r="G218" s="203">
        <f t="shared" si="15"/>
        <v>52</v>
      </c>
      <c r="H218" s="204" t="s">
        <v>281</v>
      </c>
    </row>
    <row r="219" spans="1:8" s="180" customFormat="1" ht="15">
      <c r="A219" s="200">
        <v>2080207</v>
      </c>
      <c r="B219" s="200">
        <f t="shared" si="14"/>
        <v>7</v>
      </c>
      <c r="C219" s="206" t="s">
        <v>282</v>
      </c>
      <c r="D219" s="207">
        <v>0</v>
      </c>
      <c r="E219" s="208">
        <v>10</v>
      </c>
      <c r="F219" s="202">
        <v>10</v>
      </c>
      <c r="G219" s="203"/>
      <c r="H219" s="204"/>
    </row>
    <row r="220" spans="1:8" s="180" customFormat="1" ht="36">
      <c r="A220" s="200">
        <v>2080208</v>
      </c>
      <c r="B220" s="200">
        <f t="shared" si="14"/>
        <v>7</v>
      </c>
      <c r="C220" s="206" t="s">
        <v>283</v>
      </c>
      <c r="D220" s="207">
        <v>4897</v>
      </c>
      <c r="E220" s="208">
        <v>4742</v>
      </c>
      <c r="F220" s="202">
        <v>5479</v>
      </c>
      <c r="G220" s="203">
        <f aca="true" t="shared" si="16" ref="G220:G225">(F220-D220)/D220</f>
        <v>0.1188482744537472</v>
      </c>
      <c r="H220" s="204" t="s">
        <v>284</v>
      </c>
    </row>
    <row r="221" spans="1:8" s="180" customFormat="1" ht="15">
      <c r="A221" s="200">
        <v>2080299</v>
      </c>
      <c r="B221" s="200">
        <f t="shared" si="14"/>
        <v>7</v>
      </c>
      <c r="C221" s="206" t="s">
        <v>285</v>
      </c>
      <c r="D221" s="207">
        <v>308</v>
      </c>
      <c r="E221" s="208">
        <v>207</v>
      </c>
      <c r="F221" s="202">
        <v>207</v>
      </c>
      <c r="G221" s="203">
        <f t="shared" si="16"/>
        <v>-0.32792207792207795</v>
      </c>
      <c r="H221" s="204"/>
    </row>
    <row r="222" spans="1:8" s="180" customFormat="1" ht="24">
      <c r="A222" s="200">
        <v>20805</v>
      </c>
      <c r="B222" s="200">
        <f t="shared" si="14"/>
        <v>5</v>
      </c>
      <c r="C222" s="205" t="s">
        <v>286</v>
      </c>
      <c r="D222" s="202">
        <f>SUM(D223:D227)</f>
        <v>5046</v>
      </c>
      <c r="E222" s="202">
        <f>SUM(E223:E227)</f>
        <v>8035</v>
      </c>
      <c r="F222" s="202">
        <f>SUM(F223:F227)</f>
        <v>6826</v>
      </c>
      <c r="G222" s="203">
        <f t="shared" si="16"/>
        <v>0.35275465715418153</v>
      </c>
      <c r="H222" s="204" t="s">
        <v>287</v>
      </c>
    </row>
    <row r="223" spans="1:8" s="180" customFormat="1" ht="15">
      <c r="A223" s="200">
        <v>2080501</v>
      </c>
      <c r="B223" s="200">
        <f t="shared" si="14"/>
        <v>7</v>
      </c>
      <c r="C223" s="206" t="s">
        <v>288</v>
      </c>
      <c r="D223" s="207">
        <v>419</v>
      </c>
      <c r="E223" s="208">
        <v>336</v>
      </c>
      <c r="F223" s="202">
        <v>335</v>
      </c>
      <c r="G223" s="203">
        <f t="shared" si="16"/>
        <v>-0.20047732696897375</v>
      </c>
      <c r="H223" s="204"/>
    </row>
    <row r="224" spans="1:8" s="180" customFormat="1" ht="15">
      <c r="A224" s="200">
        <v>2080503</v>
      </c>
      <c r="B224" s="200">
        <f t="shared" si="14"/>
        <v>7</v>
      </c>
      <c r="C224" s="206" t="s">
        <v>289</v>
      </c>
      <c r="D224" s="207">
        <v>2</v>
      </c>
      <c r="E224" s="208">
        <v>1</v>
      </c>
      <c r="F224" s="202">
        <v>1</v>
      </c>
      <c r="G224" s="203">
        <f t="shared" si="16"/>
        <v>-0.5</v>
      </c>
      <c r="H224" s="204"/>
    </row>
    <row r="225" spans="1:8" s="180" customFormat="1" ht="24">
      <c r="A225" s="200">
        <v>2080505</v>
      </c>
      <c r="B225" s="200">
        <f t="shared" si="14"/>
        <v>7</v>
      </c>
      <c r="C225" s="206" t="s">
        <v>290</v>
      </c>
      <c r="D225" s="207">
        <v>4625</v>
      </c>
      <c r="E225" s="208">
        <v>5838</v>
      </c>
      <c r="F225" s="202">
        <v>5412</v>
      </c>
      <c r="G225" s="203">
        <f t="shared" si="16"/>
        <v>0.17016216216216215</v>
      </c>
      <c r="H225" s="204"/>
    </row>
    <row r="226" spans="1:8" s="180" customFormat="1" ht="24">
      <c r="A226" s="200">
        <v>2080506</v>
      </c>
      <c r="B226" s="200">
        <f t="shared" si="14"/>
        <v>7</v>
      </c>
      <c r="C226" s="206" t="s">
        <v>291</v>
      </c>
      <c r="D226" s="207">
        <v>0</v>
      </c>
      <c r="E226" s="208">
        <v>1255</v>
      </c>
      <c r="F226" s="202">
        <v>473</v>
      </c>
      <c r="G226" s="203"/>
      <c r="H226" s="204"/>
    </row>
    <row r="227" spans="1:8" s="180" customFormat="1" ht="24">
      <c r="A227" s="200">
        <v>2080507</v>
      </c>
      <c r="B227" s="200">
        <f t="shared" si="14"/>
        <v>7</v>
      </c>
      <c r="C227" s="206" t="s">
        <v>292</v>
      </c>
      <c r="D227" s="207">
        <v>0</v>
      </c>
      <c r="E227" s="208">
        <v>605</v>
      </c>
      <c r="F227" s="202">
        <v>605</v>
      </c>
      <c r="G227" s="203"/>
      <c r="H227" s="204"/>
    </row>
    <row r="228" spans="1:8" s="180" customFormat="1" ht="15">
      <c r="A228" s="200">
        <v>20806</v>
      </c>
      <c r="B228" s="200">
        <f t="shared" si="14"/>
        <v>5</v>
      </c>
      <c r="C228" s="205" t="s">
        <v>293</v>
      </c>
      <c r="D228" s="202">
        <f>SUM(D229:D229)</f>
        <v>0</v>
      </c>
      <c r="E228" s="202">
        <f>SUM(E229:E229)</f>
        <v>108</v>
      </c>
      <c r="F228" s="202">
        <f>SUM(F229:F229)</f>
        <v>108</v>
      </c>
      <c r="G228" s="203"/>
      <c r="H228" s="204"/>
    </row>
    <row r="229" spans="1:8" s="180" customFormat="1" ht="15">
      <c r="A229" s="200">
        <v>2080699</v>
      </c>
      <c r="B229" s="200">
        <f t="shared" si="14"/>
        <v>7</v>
      </c>
      <c r="C229" s="206" t="s">
        <v>294</v>
      </c>
      <c r="D229" s="207">
        <v>0</v>
      </c>
      <c r="E229" s="208">
        <v>108</v>
      </c>
      <c r="F229" s="202">
        <v>108</v>
      </c>
      <c r="G229" s="203"/>
      <c r="H229" s="204"/>
    </row>
    <row r="230" spans="1:8" s="180" customFormat="1" ht="15">
      <c r="A230" s="200">
        <v>20807</v>
      </c>
      <c r="B230" s="200">
        <f t="shared" si="14"/>
        <v>5</v>
      </c>
      <c r="C230" s="205" t="s">
        <v>295</v>
      </c>
      <c r="D230" s="202">
        <f>SUM(D231:D231)</f>
        <v>2</v>
      </c>
      <c r="E230" s="202">
        <f>SUM(E231:E231)</f>
        <v>10</v>
      </c>
      <c r="F230" s="202">
        <f>SUM(F231:F231)</f>
        <v>10</v>
      </c>
      <c r="G230" s="203">
        <f aca="true" t="shared" si="17" ref="G230:G238">(F230-D230)/D230</f>
        <v>4</v>
      </c>
      <c r="H230" s="204"/>
    </row>
    <row r="231" spans="1:8" s="180" customFormat="1" ht="24">
      <c r="A231" s="200">
        <v>2080705</v>
      </c>
      <c r="B231" s="200">
        <f t="shared" si="14"/>
        <v>7</v>
      </c>
      <c r="C231" s="206" t="s">
        <v>296</v>
      </c>
      <c r="D231" s="207">
        <v>2</v>
      </c>
      <c r="E231" s="208">
        <v>10</v>
      </c>
      <c r="F231" s="202">
        <v>10</v>
      </c>
      <c r="G231" s="203">
        <f t="shared" si="17"/>
        <v>4</v>
      </c>
      <c r="H231" s="204" t="s">
        <v>297</v>
      </c>
    </row>
    <row r="232" spans="1:8" s="180" customFormat="1" ht="22.5" customHeight="1">
      <c r="A232" s="200">
        <v>20808</v>
      </c>
      <c r="B232" s="200">
        <f t="shared" si="14"/>
        <v>5</v>
      </c>
      <c r="C232" s="205" t="s">
        <v>298</v>
      </c>
      <c r="D232" s="202">
        <f>SUM(D233:D235)</f>
        <v>1404</v>
      </c>
      <c r="E232" s="202">
        <f>SUM(E233:E235)</f>
        <v>1644</v>
      </c>
      <c r="F232" s="202">
        <f>SUM(F233:F235)</f>
        <v>1644</v>
      </c>
      <c r="G232" s="203">
        <f t="shared" si="17"/>
        <v>0.17094017094017094</v>
      </c>
      <c r="H232" s="204"/>
    </row>
    <row r="233" spans="1:8" s="180" customFormat="1" ht="15">
      <c r="A233" s="200">
        <v>2080803</v>
      </c>
      <c r="B233" s="200">
        <f t="shared" si="14"/>
        <v>7</v>
      </c>
      <c r="C233" s="206" t="s">
        <v>299</v>
      </c>
      <c r="D233" s="207">
        <v>351</v>
      </c>
      <c r="E233" s="208">
        <v>178</v>
      </c>
      <c r="F233" s="202">
        <v>178</v>
      </c>
      <c r="G233" s="203">
        <f t="shared" si="17"/>
        <v>-0.4928774928774929</v>
      </c>
      <c r="H233" s="204"/>
    </row>
    <row r="234" spans="1:8" s="180" customFormat="1" ht="15">
      <c r="A234" s="200">
        <v>2080805</v>
      </c>
      <c r="B234" s="200">
        <f t="shared" si="14"/>
        <v>7</v>
      </c>
      <c r="C234" s="206" t="s">
        <v>300</v>
      </c>
      <c r="D234" s="207">
        <v>132</v>
      </c>
      <c r="E234" s="208">
        <v>133</v>
      </c>
      <c r="F234" s="202">
        <v>133</v>
      </c>
      <c r="G234" s="203">
        <f t="shared" si="17"/>
        <v>0.007575757575757576</v>
      </c>
      <c r="H234" s="204"/>
    </row>
    <row r="235" spans="1:8" s="180" customFormat="1" ht="15">
      <c r="A235" s="200">
        <v>2080899</v>
      </c>
      <c r="B235" s="200">
        <f t="shared" si="14"/>
        <v>7</v>
      </c>
      <c r="C235" s="206" t="s">
        <v>301</v>
      </c>
      <c r="D235" s="207">
        <v>921</v>
      </c>
      <c r="E235" s="208">
        <v>1333</v>
      </c>
      <c r="F235" s="202">
        <v>1333</v>
      </c>
      <c r="G235" s="203">
        <f t="shared" si="17"/>
        <v>0.44733984799131377</v>
      </c>
      <c r="H235" s="204"/>
    </row>
    <row r="236" spans="1:8" s="180" customFormat="1" ht="15">
      <c r="A236" s="200">
        <v>20809</v>
      </c>
      <c r="B236" s="200">
        <f t="shared" si="14"/>
        <v>5</v>
      </c>
      <c r="C236" s="205" t="s">
        <v>302</v>
      </c>
      <c r="D236" s="202">
        <f>SUM(D237:D239)</f>
        <v>26</v>
      </c>
      <c r="E236" s="202">
        <f>SUM(E237:E239)</f>
        <v>31</v>
      </c>
      <c r="F236" s="202">
        <f>SUM(F237:F239)</f>
        <v>31</v>
      </c>
      <c r="G236" s="203">
        <f t="shared" si="17"/>
        <v>0.19230769230769232</v>
      </c>
      <c r="H236" s="204"/>
    </row>
    <row r="237" spans="1:8" s="180" customFormat="1" ht="15">
      <c r="A237" s="200">
        <v>2080901</v>
      </c>
      <c r="B237" s="200">
        <f t="shared" si="14"/>
        <v>7</v>
      </c>
      <c r="C237" s="206" t="s">
        <v>303</v>
      </c>
      <c r="D237" s="207">
        <v>16</v>
      </c>
      <c r="E237" s="208">
        <v>15</v>
      </c>
      <c r="F237" s="202">
        <v>15</v>
      </c>
      <c r="G237" s="203">
        <f t="shared" si="17"/>
        <v>-0.0625</v>
      </c>
      <c r="H237" s="204"/>
    </row>
    <row r="238" spans="1:8" s="180" customFormat="1" ht="15">
      <c r="A238" s="200">
        <v>2080904</v>
      </c>
      <c r="B238" s="200">
        <f t="shared" si="14"/>
        <v>7</v>
      </c>
      <c r="C238" s="206" t="s">
        <v>304</v>
      </c>
      <c r="D238" s="207">
        <v>10</v>
      </c>
      <c r="E238" s="208">
        <v>0</v>
      </c>
      <c r="F238" s="202">
        <v>0</v>
      </c>
      <c r="G238" s="203">
        <f t="shared" si="17"/>
        <v>-1</v>
      </c>
      <c r="H238" s="204"/>
    </row>
    <row r="239" spans="1:8" s="180" customFormat="1" ht="15">
      <c r="A239" s="200">
        <v>2080999</v>
      </c>
      <c r="B239" s="200">
        <f t="shared" si="14"/>
        <v>7</v>
      </c>
      <c r="C239" s="206" t="s">
        <v>305</v>
      </c>
      <c r="D239" s="207">
        <v>0</v>
      </c>
      <c r="E239" s="208">
        <v>16</v>
      </c>
      <c r="F239" s="202">
        <v>16</v>
      </c>
      <c r="G239" s="203"/>
      <c r="H239" s="204"/>
    </row>
    <row r="240" spans="1:8" s="180" customFormat="1" ht="15">
      <c r="A240" s="200">
        <v>20810</v>
      </c>
      <c r="B240" s="200">
        <f t="shared" si="14"/>
        <v>5</v>
      </c>
      <c r="C240" s="205" t="s">
        <v>306</v>
      </c>
      <c r="D240" s="202">
        <f>SUM(D241:D243)</f>
        <v>183</v>
      </c>
      <c r="E240" s="202">
        <f>SUM(E241:E243)</f>
        <v>497</v>
      </c>
      <c r="F240" s="202">
        <f>SUM(F241:F243)</f>
        <v>497</v>
      </c>
      <c r="G240" s="203">
        <f>(F240-D240)/D240</f>
        <v>1.715846994535519</v>
      </c>
      <c r="H240" s="204"/>
    </row>
    <row r="241" spans="1:8" s="180" customFormat="1" ht="15">
      <c r="A241" s="200">
        <v>2081001</v>
      </c>
      <c r="B241" s="200">
        <f t="shared" si="14"/>
        <v>7</v>
      </c>
      <c r="C241" s="206" t="s">
        <v>307</v>
      </c>
      <c r="D241" s="207">
        <v>10</v>
      </c>
      <c r="E241" s="208">
        <v>0</v>
      </c>
      <c r="F241" s="202">
        <v>0</v>
      </c>
      <c r="G241" s="203">
        <f>(F241-D241)/D241</f>
        <v>-1</v>
      </c>
      <c r="H241" s="204"/>
    </row>
    <row r="242" spans="1:8" s="180" customFormat="1" ht="36">
      <c r="A242" s="200">
        <v>2081002</v>
      </c>
      <c r="B242" s="200">
        <f t="shared" si="14"/>
        <v>7</v>
      </c>
      <c r="C242" s="206" t="s">
        <v>308</v>
      </c>
      <c r="D242" s="207">
        <v>173</v>
      </c>
      <c r="E242" s="208">
        <v>487</v>
      </c>
      <c r="F242" s="202">
        <v>487</v>
      </c>
      <c r="G242" s="203">
        <f>(F242-D242)/D242</f>
        <v>1.8150289017341041</v>
      </c>
      <c r="H242" s="204" t="s">
        <v>309</v>
      </c>
    </row>
    <row r="243" spans="1:8" s="180" customFormat="1" ht="15">
      <c r="A243" s="200">
        <v>2081099</v>
      </c>
      <c r="B243" s="200">
        <f t="shared" si="14"/>
        <v>7</v>
      </c>
      <c r="C243" s="206" t="s">
        <v>310</v>
      </c>
      <c r="D243" s="207">
        <v>0</v>
      </c>
      <c r="E243" s="208">
        <v>10</v>
      </c>
      <c r="F243" s="202">
        <v>10</v>
      </c>
      <c r="G243" s="203"/>
      <c r="H243" s="204"/>
    </row>
    <row r="244" spans="1:8" s="180" customFormat="1" ht="15">
      <c r="A244" s="200">
        <v>20811</v>
      </c>
      <c r="B244" s="200">
        <f t="shared" si="14"/>
        <v>5</v>
      </c>
      <c r="C244" s="205" t="s">
        <v>311</v>
      </c>
      <c r="D244" s="202">
        <f>SUM(D245:D248)</f>
        <v>677</v>
      </c>
      <c r="E244" s="202">
        <f>SUM(E245:E248)</f>
        <v>1007</v>
      </c>
      <c r="F244" s="202">
        <f>SUM(F245:F248)</f>
        <v>1007</v>
      </c>
      <c r="G244" s="203">
        <f>(F244-D244)/D244</f>
        <v>0.4874446085672083</v>
      </c>
      <c r="H244" s="204"/>
    </row>
    <row r="245" spans="1:8" s="180" customFormat="1" ht="15">
      <c r="A245" s="200">
        <v>2081104</v>
      </c>
      <c r="B245" s="200">
        <f t="shared" si="14"/>
        <v>7</v>
      </c>
      <c r="C245" s="206" t="s">
        <v>312</v>
      </c>
      <c r="D245" s="207">
        <v>33</v>
      </c>
      <c r="E245" s="208">
        <v>38</v>
      </c>
      <c r="F245" s="202">
        <v>38</v>
      </c>
      <c r="G245" s="203">
        <f>(F245-D245)/D245</f>
        <v>0.15151515151515152</v>
      </c>
      <c r="H245" s="204"/>
    </row>
    <row r="246" spans="1:8" s="180" customFormat="1" ht="24">
      <c r="A246" s="200">
        <v>2081105</v>
      </c>
      <c r="B246" s="200">
        <f t="shared" si="14"/>
        <v>7</v>
      </c>
      <c r="C246" s="206" t="s">
        <v>313</v>
      </c>
      <c r="D246" s="207">
        <v>55</v>
      </c>
      <c r="E246" s="208">
        <v>377</v>
      </c>
      <c r="F246" s="202">
        <v>377</v>
      </c>
      <c r="G246" s="203">
        <f>(F246-D246)/D246</f>
        <v>5.8545454545454545</v>
      </c>
      <c r="H246" s="204" t="s">
        <v>314</v>
      </c>
    </row>
    <row r="247" spans="1:8" s="180" customFormat="1" ht="36">
      <c r="A247" s="200">
        <v>2081107</v>
      </c>
      <c r="B247" s="200">
        <f t="shared" si="14"/>
        <v>7</v>
      </c>
      <c r="C247" s="206" t="s">
        <v>315</v>
      </c>
      <c r="D247" s="207">
        <v>309</v>
      </c>
      <c r="E247" s="208">
        <v>479</v>
      </c>
      <c r="F247" s="202">
        <v>479</v>
      </c>
      <c r="G247" s="203">
        <f>(F247-D247)/D247</f>
        <v>0.5501618122977346</v>
      </c>
      <c r="H247" s="204" t="s">
        <v>316</v>
      </c>
    </row>
    <row r="248" spans="1:8" s="180" customFormat="1" ht="15">
      <c r="A248" s="200">
        <v>2081199</v>
      </c>
      <c r="B248" s="200">
        <f t="shared" si="14"/>
        <v>7</v>
      </c>
      <c r="C248" s="206" t="s">
        <v>317</v>
      </c>
      <c r="D248" s="207">
        <v>280</v>
      </c>
      <c r="E248" s="208">
        <v>113</v>
      </c>
      <c r="F248" s="202">
        <v>113</v>
      </c>
      <c r="G248" s="203">
        <f>(F248-D248)/D248</f>
        <v>-0.5964285714285714</v>
      </c>
      <c r="H248" s="204"/>
    </row>
    <row r="249" spans="1:8" s="180" customFormat="1" ht="15">
      <c r="A249" s="200">
        <v>20816</v>
      </c>
      <c r="B249" s="200">
        <f t="shared" si="14"/>
        <v>5</v>
      </c>
      <c r="C249" s="205" t="s">
        <v>318</v>
      </c>
      <c r="D249" s="202">
        <f>SUM(D250:D250)</f>
        <v>0</v>
      </c>
      <c r="E249" s="202">
        <f>SUM(E250:E250)</f>
        <v>0</v>
      </c>
      <c r="F249" s="202">
        <f>SUM(F250:F250)</f>
        <v>0</v>
      </c>
      <c r="G249" s="203"/>
      <c r="H249" s="204"/>
    </row>
    <row r="250" spans="1:8" s="180" customFormat="1" ht="15">
      <c r="A250" s="200">
        <v>2081699</v>
      </c>
      <c r="B250" s="200">
        <f t="shared" si="14"/>
        <v>7</v>
      </c>
      <c r="C250" s="206" t="s">
        <v>319</v>
      </c>
      <c r="D250" s="207">
        <v>0</v>
      </c>
      <c r="E250" s="208">
        <v>0</v>
      </c>
      <c r="F250" s="202">
        <v>0</v>
      </c>
      <c r="G250" s="203"/>
      <c r="H250" s="204"/>
    </row>
    <row r="251" spans="1:8" s="180" customFormat="1" ht="15">
      <c r="A251" s="200">
        <v>20819</v>
      </c>
      <c r="B251" s="200">
        <f t="shared" si="14"/>
        <v>5</v>
      </c>
      <c r="C251" s="205" t="s">
        <v>320</v>
      </c>
      <c r="D251" s="202">
        <f>SUM(D252:D253)</f>
        <v>129</v>
      </c>
      <c r="E251" s="202">
        <f>SUM(E252:E253)</f>
        <v>3122</v>
      </c>
      <c r="F251" s="202">
        <f>SUM(F252:F253)</f>
        <v>3121</v>
      </c>
      <c r="G251" s="203">
        <f>(F251-D251)/D251</f>
        <v>23.1937984496124</v>
      </c>
      <c r="H251" s="204"/>
    </row>
    <row r="252" spans="1:8" s="180" customFormat="1" ht="48">
      <c r="A252" s="200">
        <v>2081901</v>
      </c>
      <c r="B252" s="200">
        <f t="shared" si="14"/>
        <v>7</v>
      </c>
      <c r="C252" s="206" t="s">
        <v>321</v>
      </c>
      <c r="D252" s="207">
        <v>129</v>
      </c>
      <c r="E252" s="208">
        <v>3077</v>
      </c>
      <c r="F252" s="202">
        <v>3076</v>
      </c>
      <c r="G252" s="203">
        <f>(F252-D252)/D252</f>
        <v>22.844961240310077</v>
      </c>
      <c r="H252" s="204" t="s">
        <v>322</v>
      </c>
    </row>
    <row r="253" spans="1:8" s="180" customFormat="1" ht="15">
      <c r="A253" s="200">
        <v>2081902</v>
      </c>
      <c r="B253" s="200">
        <f t="shared" si="14"/>
        <v>7</v>
      </c>
      <c r="C253" s="206" t="s">
        <v>323</v>
      </c>
      <c r="D253" s="207">
        <v>0</v>
      </c>
      <c r="E253" s="208">
        <v>45</v>
      </c>
      <c r="F253" s="202">
        <v>45</v>
      </c>
      <c r="G253" s="203"/>
      <c r="H253" s="204"/>
    </row>
    <row r="254" spans="1:8" s="180" customFormat="1" ht="15">
      <c r="A254" s="200">
        <v>20820</v>
      </c>
      <c r="B254" s="200">
        <f t="shared" si="14"/>
        <v>5</v>
      </c>
      <c r="C254" s="205" t="s">
        <v>324</v>
      </c>
      <c r="D254" s="202">
        <f>SUM(D255:D256)</f>
        <v>0</v>
      </c>
      <c r="E254" s="202">
        <f>SUM(E255:E256)</f>
        <v>44</v>
      </c>
      <c r="F254" s="202">
        <f>SUM(F255:F256)</f>
        <v>44</v>
      </c>
      <c r="G254" s="203"/>
      <c r="H254" s="204"/>
    </row>
    <row r="255" spans="1:8" s="180" customFormat="1" ht="15">
      <c r="A255" s="200">
        <v>2082001</v>
      </c>
      <c r="B255" s="200">
        <f t="shared" si="14"/>
        <v>7</v>
      </c>
      <c r="C255" s="206" t="s">
        <v>325</v>
      </c>
      <c r="D255" s="207">
        <v>0</v>
      </c>
      <c r="E255" s="208">
        <v>42</v>
      </c>
      <c r="F255" s="202">
        <v>42</v>
      </c>
      <c r="G255" s="203"/>
      <c r="H255" s="204"/>
    </row>
    <row r="256" spans="1:8" s="180" customFormat="1" ht="15">
      <c r="A256" s="200">
        <v>2082002</v>
      </c>
      <c r="B256" s="200">
        <f t="shared" si="14"/>
        <v>7</v>
      </c>
      <c r="C256" s="206" t="s">
        <v>326</v>
      </c>
      <c r="D256" s="207">
        <v>0</v>
      </c>
      <c r="E256" s="208">
        <v>2</v>
      </c>
      <c r="F256" s="202">
        <v>2</v>
      </c>
      <c r="G256" s="203"/>
      <c r="H256" s="204"/>
    </row>
    <row r="257" spans="1:8" s="180" customFormat="1" ht="24">
      <c r="A257" s="200">
        <v>20821</v>
      </c>
      <c r="B257" s="200">
        <f t="shared" si="14"/>
        <v>5</v>
      </c>
      <c r="C257" s="205" t="s">
        <v>327</v>
      </c>
      <c r="D257" s="202">
        <f>SUM(D258:D259)</f>
        <v>0</v>
      </c>
      <c r="E257" s="202">
        <f>SUM(E258:E259)</f>
        <v>261</v>
      </c>
      <c r="F257" s="202">
        <f>SUM(F258:F259)</f>
        <v>261</v>
      </c>
      <c r="G257" s="203"/>
      <c r="H257" s="204" t="s">
        <v>328</v>
      </c>
    </row>
    <row r="258" spans="1:8" s="180" customFormat="1" ht="15">
      <c r="A258" s="200">
        <v>2082101</v>
      </c>
      <c r="B258" s="200">
        <f t="shared" si="14"/>
        <v>7</v>
      </c>
      <c r="C258" s="206" t="s">
        <v>329</v>
      </c>
      <c r="D258" s="207">
        <v>0</v>
      </c>
      <c r="E258" s="208">
        <v>238</v>
      </c>
      <c r="F258" s="202">
        <v>238</v>
      </c>
      <c r="G258" s="203"/>
      <c r="H258" s="204"/>
    </row>
    <row r="259" spans="1:8" s="180" customFormat="1" ht="15">
      <c r="A259" s="200">
        <v>2082102</v>
      </c>
      <c r="B259" s="200">
        <f t="shared" si="14"/>
        <v>7</v>
      </c>
      <c r="C259" s="206" t="s">
        <v>330</v>
      </c>
      <c r="D259" s="207">
        <v>0</v>
      </c>
      <c r="E259" s="208">
        <v>23</v>
      </c>
      <c r="F259" s="202">
        <v>23</v>
      </c>
      <c r="G259" s="203"/>
      <c r="H259" s="204"/>
    </row>
    <row r="260" spans="1:8" s="180" customFormat="1" ht="15">
      <c r="A260" s="200">
        <v>20825</v>
      </c>
      <c r="B260" s="200">
        <f t="shared" si="14"/>
        <v>5</v>
      </c>
      <c r="C260" s="205" t="s">
        <v>331</v>
      </c>
      <c r="D260" s="202">
        <f>SUM(D261:D261)</f>
        <v>6</v>
      </c>
      <c r="E260" s="202">
        <f>SUM(E261:E261)</f>
        <v>0</v>
      </c>
      <c r="F260" s="202">
        <f>SUM(F261:F261)</f>
        <v>0</v>
      </c>
      <c r="G260" s="203">
        <f>(F260-D260)/D260</f>
        <v>-1</v>
      </c>
      <c r="H260" s="204"/>
    </row>
    <row r="261" spans="1:8" s="180" customFormat="1" ht="15">
      <c r="A261" s="200">
        <v>2082501</v>
      </c>
      <c r="B261" s="200">
        <f t="shared" si="14"/>
        <v>7</v>
      </c>
      <c r="C261" s="206" t="s">
        <v>332</v>
      </c>
      <c r="D261" s="207">
        <v>6</v>
      </c>
      <c r="E261" s="208">
        <v>0</v>
      </c>
      <c r="F261" s="202">
        <v>0</v>
      </c>
      <c r="G261" s="203">
        <f>(F261-D261)/D261</f>
        <v>-1</v>
      </c>
      <c r="H261" s="204"/>
    </row>
    <row r="262" spans="1:8" s="180" customFormat="1" ht="24">
      <c r="A262" s="200">
        <v>20826</v>
      </c>
      <c r="B262" s="200">
        <f aca="true" t="shared" si="18" ref="B262:B325">LEN(A262)</f>
        <v>5</v>
      </c>
      <c r="C262" s="205" t="s">
        <v>333</v>
      </c>
      <c r="D262" s="202">
        <f>SUM(D263:D263)</f>
        <v>349</v>
      </c>
      <c r="E262" s="202">
        <f>SUM(E263:E263)</f>
        <v>840</v>
      </c>
      <c r="F262" s="202">
        <f>SUM(F263:F263)</f>
        <v>840</v>
      </c>
      <c r="G262" s="203">
        <f>(F262-D262)/D262</f>
        <v>1.4068767908309456</v>
      </c>
      <c r="H262" s="204"/>
    </row>
    <row r="263" spans="1:8" s="180" customFormat="1" ht="48">
      <c r="A263" s="200">
        <v>2082602</v>
      </c>
      <c r="B263" s="200">
        <f t="shared" si="18"/>
        <v>7</v>
      </c>
      <c r="C263" s="206" t="s">
        <v>334</v>
      </c>
      <c r="D263" s="207">
        <v>349</v>
      </c>
      <c r="E263" s="208">
        <v>840</v>
      </c>
      <c r="F263" s="202">
        <v>840</v>
      </c>
      <c r="G263" s="203">
        <f>(F263-D263)/D263</f>
        <v>1.4068767908309456</v>
      </c>
      <c r="H263" s="204" t="s">
        <v>335</v>
      </c>
    </row>
    <row r="264" spans="1:8" s="180" customFormat="1" ht="15">
      <c r="A264" s="200">
        <v>20828</v>
      </c>
      <c r="B264" s="200">
        <f t="shared" si="18"/>
        <v>5</v>
      </c>
      <c r="C264" s="205" t="s">
        <v>336</v>
      </c>
      <c r="D264" s="202">
        <f>SUM(D265:D266)</f>
        <v>0</v>
      </c>
      <c r="E264" s="202">
        <f>SUM(E265:E266)</f>
        <v>140</v>
      </c>
      <c r="F264" s="202">
        <f>SUM(F265:F266)</f>
        <v>139</v>
      </c>
      <c r="G264" s="203"/>
      <c r="H264" s="204"/>
    </row>
    <row r="265" spans="1:8" s="180" customFormat="1" ht="15">
      <c r="A265" s="200">
        <v>2082804</v>
      </c>
      <c r="B265" s="200">
        <f t="shared" si="18"/>
        <v>7</v>
      </c>
      <c r="C265" s="206" t="s">
        <v>278</v>
      </c>
      <c r="D265" s="207">
        <v>0</v>
      </c>
      <c r="E265" s="208">
        <v>68</v>
      </c>
      <c r="F265" s="202">
        <v>68</v>
      </c>
      <c r="G265" s="203"/>
      <c r="H265" s="204"/>
    </row>
    <row r="266" spans="1:8" s="180" customFormat="1" ht="15">
      <c r="A266" s="200">
        <v>2082899</v>
      </c>
      <c r="B266" s="200">
        <f t="shared" si="18"/>
        <v>7</v>
      </c>
      <c r="C266" s="206" t="s">
        <v>337</v>
      </c>
      <c r="D266" s="207">
        <v>0</v>
      </c>
      <c r="E266" s="208">
        <v>72</v>
      </c>
      <c r="F266" s="202">
        <v>71</v>
      </c>
      <c r="G266" s="203"/>
      <c r="H266" s="204"/>
    </row>
    <row r="267" spans="1:8" s="180" customFormat="1" ht="15">
      <c r="A267" s="200">
        <v>20899</v>
      </c>
      <c r="B267" s="200">
        <f t="shared" si="18"/>
        <v>5</v>
      </c>
      <c r="C267" s="205" t="s">
        <v>338</v>
      </c>
      <c r="D267" s="202">
        <f>D268</f>
        <v>64</v>
      </c>
      <c r="E267" s="202">
        <f>E268</f>
        <v>536</v>
      </c>
      <c r="F267" s="202">
        <f>F268</f>
        <v>536</v>
      </c>
      <c r="G267" s="203">
        <f aca="true" t="shared" si="19" ref="G267:G303">(F267-D267)/D267</f>
        <v>7.375</v>
      </c>
      <c r="H267" s="204"/>
    </row>
    <row r="268" spans="1:8" s="180" customFormat="1" ht="36">
      <c r="A268" s="200">
        <v>2089901</v>
      </c>
      <c r="B268" s="200">
        <f t="shared" si="18"/>
        <v>7</v>
      </c>
      <c r="C268" s="206" t="s">
        <v>339</v>
      </c>
      <c r="D268" s="207">
        <v>64</v>
      </c>
      <c r="E268" s="208">
        <v>536</v>
      </c>
      <c r="F268" s="202">
        <v>536</v>
      </c>
      <c r="G268" s="203">
        <f t="shared" si="19"/>
        <v>7.375</v>
      </c>
      <c r="H268" s="204" t="s">
        <v>340</v>
      </c>
    </row>
    <row r="269" spans="1:8" s="180" customFormat="1" ht="15">
      <c r="A269" s="200">
        <v>210</v>
      </c>
      <c r="B269" s="200">
        <f t="shared" si="18"/>
        <v>3</v>
      </c>
      <c r="C269" s="205" t="s">
        <v>341</v>
      </c>
      <c r="D269" s="202">
        <f>SUM(D270,D274,D278,D283,D285,D289,D295,D298,D301,D304,D308)</f>
        <v>6433</v>
      </c>
      <c r="E269" s="202">
        <f>SUM(E270,E274,E278,E283,E285,E289,E295,E298,E301,E304,E308)</f>
        <v>7632</v>
      </c>
      <c r="F269" s="202">
        <f>SUM(F270,F274,F278,F283,F285,F289,F295,F298,F301,F304,F308)</f>
        <v>7446</v>
      </c>
      <c r="G269" s="203">
        <f t="shared" si="19"/>
        <v>0.15746929892740558</v>
      </c>
      <c r="H269" s="204"/>
    </row>
    <row r="270" spans="1:8" s="180" customFormat="1" ht="15">
      <c r="A270" s="200">
        <v>21001</v>
      </c>
      <c r="B270" s="200">
        <f t="shared" si="18"/>
        <v>5</v>
      </c>
      <c r="C270" s="205" t="s">
        <v>342</v>
      </c>
      <c r="D270" s="202">
        <f>SUM(D271:D273)</f>
        <v>494</v>
      </c>
      <c r="E270" s="202">
        <f>SUM(E271:E273)</f>
        <v>382</v>
      </c>
      <c r="F270" s="202">
        <f>SUM(F271:F273)</f>
        <v>383</v>
      </c>
      <c r="G270" s="203">
        <f t="shared" si="19"/>
        <v>-0.22469635627530365</v>
      </c>
      <c r="H270" s="204"/>
    </row>
    <row r="271" spans="1:8" s="180" customFormat="1" ht="15">
      <c r="A271" s="200">
        <v>2100101</v>
      </c>
      <c r="B271" s="200">
        <f t="shared" si="18"/>
        <v>7</v>
      </c>
      <c r="C271" s="206" t="s">
        <v>88</v>
      </c>
      <c r="D271" s="207">
        <v>270</v>
      </c>
      <c r="E271" s="208">
        <v>158</v>
      </c>
      <c r="F271" s="202">
        <v>158</v>
      </c>
      <c r="G271" s="203">
        <f t="shared" si="19"/>
        <v>-0.4148148148148148</v>
      </c>
      <c r="H271" s="204"/>
    </row>
    <row r="272" spans="1:8" s="180" customFormat="1" ht="15">
      <c r="A272" s="200">
        <v>2100103</v>
      </c>
      <c r="B272" s="200">
        <f t="shared" si="18"/>
        <v>7</v>
      </c>
      <c r="C272" s="206" t="s">
        <v>100</v>
      </c>
      <c r="D272" s="207">
        <v>145</v>
      </c>
      <c r="E272" s="208">
        <v>81</v>
      </c>
      <c r="F272" s="202">
        <v>81</v>
      </c>
      <c r="G272" s="203">
        <f t="shared" si="19"/>
        <v>-0.4413793103448276</v>
      </c>
      <c r="H272" s="204"/>
    </row>
    <row r="273" spans="1:8" s="180" customFormat="1" ht="15">
      <c r="A273" s="200">
        <v>2100199</v>
      </c>
      <c r="B273" s="200">
        <f t="shared" si="18"/>
        <v>7</v>
      </c>
      <c r="C273" s="206" t="s">
        <v>343</v>
      </c>
      <c r="D273" s="207">
        <v>79</v>
      </c>
      <c r="E273" s="208">
        <v>143</v>
      </c>
      <c r="F273" s="202">
        <v>144</v>
      </c>
      <c r="G273" s="203">
        <f t="shared" si="19"/>
        <v>0.8227848101265823</v>
      </c>
      <c r="H273" s="204"/>
    </row>
    <row r="274" spans="1:8" s="180" customFormat="1" ht="15">
      <c r="A274" s="200">
        <v>21003</v>
      </c>
      <c r="B274" s="200">
        <f t="shared" si="18"/>
        <v>5</v>
      </c>
      <c r="C274" s="205" t="s">
        <v>344</v>
      </c>
      <c r="D274" s="202">
        <f>SUM(D275:D277)</f>
        <v>743</v>
      </c>
      <c r="E274" s="202">
        <f>SUM(E275:E277)</f>
        <v>1022</v>
      </c>
      <c r="F274" s="202">
        <f>SUM(F275:F277)</f>
        <v>912</v>
      </c>
      <c r="G274" s="203">
        <f t="shared" si="19"/>
        <v>0.2274562584118439</v>
      </c>
      <c r="H274" s="204"/>
    </row>
    <row r="275" spans="1:8" s="180" customFormat="1" ht="15">
      <c r="A275" s="200">
        <v>2100301</v>
      </c>
      <c r="B275" s="200">
        <f t="shared" si="18"/>
        <v>7</v>
      </c>
      <c r="C275" s="206" t="s">
        <v>345</v>
      </c>
      <c r="D275" s="207">
        <v>267</v>
      </c>
      <c r="E275" s="208">
        <v>244</v>
      </c>
      <c r="F275" s="202">
        <v>244</v>
      </c>
      <c r="G275" s="203">
        <f t="shared" si="19"/>
        <v>-0.08614232209737828</v>
      </c>
      <c r="H275" s="204"/>
    </row>
    <row r="276" spans="1:8" s="180" customFormat="1" ht="24">
      <c r="A276" s="200">
        <v>2100302</v>
      </c>
      <c r="B276" s="200">
        <f t="shared" si="18"/>
        <v>7</v>
      </c>
      <c r="C276" s="206" t="s">
        <v>346</v>
      </c>
      <c r="D276" s="207">
        <v>71</v>
      </c>
      <c r="E276" s="208">
        <v>498</v>
      </c>
      <c r="F276" s="202">
        <v>488</v>
      </c>
      <c r="G276" s="203">
        <f t="shared" si="19"/>
        <v>5.873239436619718</v>
      </c>
      <c r="H276" s="204" t="s">
        <v>347</v>
      </c>
    </row>
    <row r="277" spans="1:8" s="180" customFormat="1" ht="15">
      <c r="A277" s="200">
        <v>2100399</v>
      </c>
      <c r="B277" s="200">
        <f t="shared" si="18"/>
        <v>7</v>
      </c>
      <c r="C277" s="206" t="s">
        <v>348</v>
      </c>
      <c r="D277" s="207">
        <v>405</v>
      </c>
      <c r="E277" s="208">
        <v>280</v>
      </c>
      <c r="F277" s="202">
        <v>180</v>
      </c>
      <c r="G277" s="203">
        <f t="shared" si="19"/>
        <v>-0.5555555555555556</v>
      </c>
      <c r="H277" s="204"/>
    </row>
    <row r="278" spans="1:8" s="180" customFormat="1" ht="15">
      <c r="A278" s="200">
        <v>21004</v>
      </c>
      <c r="B278" s="200">
        <f t="shared" si="18"/>
        <v>5</v>
      </c>
      <c r="C278" s="205" t="s">
        <v>349</v>
      </c>
      <c r="D278" s="202">
        <f>SUM(D279:D282)</f>
        <v>1905</v>
      </c>
      <c r="E278" s="202">
        <f>SUM(E279:E282)</f>
        <v>2731</v>
      </c>
      <c r="F278" s="202">
        <f>SUM(F279:F282)</f>
        <v>2644</v>
      </c>
      <c r="G278" s="203">
        <f t="shared" si="19"/>
        <v>0.3879265091863517</v>
      </c>
      <c r="H278" s="204"/>
    </row>
    <row r="279" spans="1:8" s="180" customFormat="1" ht="15">
      <c r="A279" s="200">
        <v>2100401</v>
      </c>
      <c r="B279" s="200">
        <f t="shared" si="18"/>
        <v>7</v>
      </c>
      <c r="C279" s="206" t="s">
        <v>350</v>
      </c>
      <c r="D279" s="207">
        <v>159</v>
      </c>
      <c r="E279" s="208">
        <v>339</v>
      </c>
      <c r="F279" s="202">
        <v>309</v>
      </c>
      <c r="G279" s="203">
        <f t="shared" si="19"/>
        <v>0.9433962264150944</v>
      </c>
      <c r="H279" s="204"/>
    </row>
    <row r="280" spans="1:8" s="180" customFormat="1" ht="15">
      <c r="A280" s="200">
        <v>2100408</v>
      </c>
      <c r="B280" s="200">
        <f t="shared" si="18"/>
        <v>7</v>
      </c>
      <c r="C280" s="206" t="s">
        <v>351</v>
      </c>
      <c r="D280" s="207">
        <v>1685</v>
      </c>
      <c r="E280" s="208">
        <v>2279</v>
      </c>
      <c r="F280" s="202">
        <v>2221</v>
      </c>
      <c r="G280" s="203">
        <f t="shared" si="19"/>
        <v>0.31810089020771515</v>
      </c>
      <c r="H280" s="204"/>
    </row>
    <row r="281" spans="1:8" s="180" customFormat="1" ht="24">
      <c r="A281" s="200">
        <v>2100409</v>
      </c>
      <c r="B281" s="200">
        <f t="shared" si="18"/>
        <v>7</v>
      </c>
      <c r="C281" s="206" t="s">
        <v>352</v>
      </c>
      <c r="D281" s="207">
        <v>19</v>
      </c>
      <c r="E281" s="208">
        <v>75</v>
      </c>
      <c r="F281" s="202">
        <v>75</v>
      </c>
      <c r="G281" s="203">
        <f t="shared" si="19"/>
        <v>2.9473684210526314</v>
      </c>
      <c r="H281" s="204" t="s">
        <v>353</v>
      </c>
    </row>
    <row r="282" spans="1:8" s="180" customFormat="1" ht="15">
      <c r="A282" s="200">
        <v>2100499</v>
      </c>
      <c r="B282" s="200">
        <f t="shared" si="18"/>
        <v>7</v>
      </c>
      <c r="C282" s="206" t="s">
        <v>354</v>
      </c>
      <c r="D282" s="207">
        <v>42</v>
      </c>
      <c r="E282" s="208">
        <v>38</v>
      </c>
      <c r="F282" s="202">
        <v>39</v>
      </c>
      <c r="G282" s="203">
        <f t="shared" si="19"/>
        <v>-0.07142857142857142</v>
      </c>
      <c r="H282" s="204"/>
    </row>
    <row r="283" spans="1:8" s="180" customFormat="1" ht="15">
      <c r="A283" s="200">
        <v>21006</v>
      </c>
      <c r="B283" s="200">
        <f t="shared" si="18"/>
        <v>5</v>
      </c>
      <c r="C283" s="205" t="s">
        <v>355</v>
      </c>
      <c r="D283" s="202">
        <f>SUM(D284:D284)</f>
        <v>5</v>
      </c>
      <c r="E283" s="202">
        <f>SUM(E284:E284)</f>
        <v>0</v>
      </c>
      <c r="F283" s="202">
        <f>SUM(F284:F284)</f>
        <v>0</v>
      </c>
      <c r="G283" s="203">
        <f t="shared" si="19"/>
        <v>-1</v>
      </c>
      <c r="H283" s="204"/>
    </row>
    <row r="284" spans="1:8" s="180" customFormat="1" ht="15">
      <c r="A284" s="200">
        <v>2100699</v>
      </c>
      <c r="B284" s="200">
        <f t="shared" si="18"/>
        <v>7</v>
      </c>
      <c r="C284" s="206" t="s">
        <v>356</v>
      </c>
      <c r="D284" s="207">
        <v>5</v>
      </c>
      <c r="E284" s="208">
        <v>0</v>
      </c>
      <c r="F284" s="202">
        <v>0</v>
      </c>
      <c r="G284" s="203">
        <f t="shared" si="19"/>
        <v>-1</v>
      </c>
      <c r="H284" s="204"/>
    </row>
    <row r="285" spans="1:8" s="180" customFormat="1" ht="15">
      <c r="A285" s="200">
        <v>21007</v>
      </c>
      <c r="B285" s="200">
        <f t="shared" si="18"/>
        <v>5</v>
      </c>
      <c r="C285" s="205" t="s">
        <v>357</v>
      </c>
      <c r="D285" s="202">
        <f>SUM(D286:D288)</f>
        <v>1670</v>
      </c>
      <c r="E285" s="202">
        <f>SUM(E286:E288)</f>
        <v>1897</v>
      </c>
      <c r="F285" s="202">
        <f>SUM(F286:F288)</f>
        <v>1897</v>
      </c>
      <c r="G285" s="203">
        <f t="shared" si="19"/>
        <v>0.13592814371257486</v>
      </c>
      <c r="H285" s="204"/>
    </row>
    <row r="286" spans="1:8" s="180" customFormat="1" ht="15">
      <c r="A286" s="200">
        <v>2100716</v>
      </c>
      <c r="B286" s="200">
        <f t="shared" si="18"/>
        <v>7</v>
      </c>
      <c r="C286" s="206" t="s">
        <v>358</v>
      </c>
      <c r="D286" s="207">
        <v>31</v>
      </c>
      <c r="E286" s="208">
        <v>90</v>
      </c>
      <c r="F286" s="202">
        <v>90</v>
      </c>
      <c r="G286" s="203">
        <f t="shared" si="19"/>
        <v>1.903225806451613</v>
      </c>
      <c r="H286" s="204"/>
    </row>
    <row r="287" spans="1:8" s="180" customFormat="1" ht="15">
      <c r="A287" s="200">
        <v>2100717</v>
      </c>
      <c r="B287" s="200">
        <f t="shared" si="18"/>
        <v>7</v>
      </c>
      <c r="C287" s="206" t="s">
        <v>359</v>
      </c>
      <c r="D287" s="207">
        <v>696</v>
      </c>
      <c r="E287" s="208">
        <v>860</v>
      </c>
      <c r="F287" s="202">
        <v>860</v>
      </c>
      <c r="G287" s="203">
        <f t="shared" si="19"/>
        <v>0.23563218390804597</v>
      </c>
      <c r="H287" s="204"/>
    </row>
    <row r="288" spans="1:8" s="180" customFormat="1" ht="15">
      <c r="A288" s="200">
        <v>2100799</v>
      </c>
      <c r="B288" s="200">
        <f t="shared" si="18"/>
        <v>7</v>
      </c>
      <c r="C288" s="206" t="s">
        <v>360</v>
      </c>
      <c r="D288" s="207">
        <v>943</v>
      </c>
      <c r="E288" s="208">
        <v>947</v>
      </c>
      <c r="F288" s="202">
        <v>947</v>
      </c>
      <c r="G288" s="203">
        <f t="shared" si="19"/>
        <v>0.0042417815482502655</v>
      </c>
      <c r="H288" s="204"/>
    </row>
    <row r="289" spans="1:8" s="180" customFormat="1" ht="24">
      <c r="A289" s="200">
        <v>21010</v>
      </c>
      <c r="B289" s="200">
        <f t="shared" si="18"/>
        <v>5</v>
      </c>
      <c r="C289" s="205" t="s">
        <v>361</v>
      </c>
      <c r="D289" s="202">
        <f>SUM(D290:D294)</f>
        <v>668</v>
      </c>
      <c r="E289" s="202">
        <f>SUM(E290:E294)</f>
        <v>0</v>
      </c>
      <c r="F289" s="202">
        <f>SUM(F290:F294)</f>
        <v>0</v>
      </c>
      <c r="G289" s="203">
        <f t="shared" si="19"/>
        <v>-1</v>
      </c>
      <c r="H289" s="204" t="s">
        <v>362</v>
      </c>
    </row>
    <row r="290" spans="1:8" s="180" customFormat="1" ht="15">
      <c r="A290" s="200">
        <v>2101001</v>
      </c>
      <c r="B290" s="200">
        <f t="shared" si="18"/>
        <v>7</v>
      </c>
      <c r="C290" s="206" t="s">
        <v>88</v>
      </c>
      <c r="D290" s="207">
        <v>396</v>
      </c>
      <c r="E290" s="208"/>
      <c r="F290" s="202"/>
      <c r="G290" s="203">
        <f t="shared" si="19"/>
        <v>-1</v>
      </c>
      <c r="H290" s="204"/>
    </row>
    <row r="291" spans="1:8" s="180" customFormat="1" ht="15">
      <c r="A291" s="200">
        <v>2101002</v>
      </c>
      <c r="B291" s="200">
        <f t="shared" si="18"/>
        <v>7</v>
      </c>
      <c r="C291" s="206" t="s">
        <v>94</v>
      </c>
      <c r="D291" s="207">
        <v>23</v>
      </c>
      <c r="E291" s="208"/>
      <c r="F291" s="202"/>
      <c r="G291" s="203">
        <f t="shared" si="19"/>
        <v>-1</v>
      </c>
      <c r="H291" s="204"/>
    </row>
    <row r="292" spans="1:8" s="180" customFormat="1" ht="15">
      <c r="A292" s="200">
        <v>2101015</v>
      </c>
      <c r="B292" s="200">
        <f t="shared" si="18"/>
        <v>7</v>
      </c>
      <c r="C292" s="206" t="s">
        <v>363</v>
      </c>
      <c r="D292" s="207">
        <v>1</v>
      </c>
      <c r="E292" s="208"/>
      <c r="F292" s="202"/>
      <c r="G292" s="203">
        <f t="shared" si="19"/>
        <v>-1</v>
      </c>
      <c r="H292" s="204"/>
    </row>
    <row r="293" spans="1:8" s="180" customFormat="1" ht="15">
      <c r="A293" s="200">
        <v>2101016</v>
      </c>
      <c r="B293" s="200">
        <f t="shared" si="18"/>
        <v>7</v>
      </c>
      <c r="C293" s="206" t="s">
        <v>364</v>
      </c>
      <c r="D293" s="207">
        <v>118</v>
      </c>
      <c r="E293" s="208"/>
      <c r="F293" s="202"/>
      <c r="G293" s="203">
        <f t="shared" si="19"/>
        <v>-1</v>
      </c>
      <c r="H293" s="204"/>
    </row>
    <row r="294" spans="1:8" s="180" customFormat="1" ht="24">
      <c r="A294" s="200">
        <v>2101099</v>
      </c>
      <c r="B294" s="200">
        <f t="shared" si="18"/>
        <v>7</v>
      </c>
      <c r="C294" s="206" t="s">
        <v>365</v>
      </c>
      <c r="D294" s="207">
        <v>130</v>
      </c>
      <c r="E294" s="208"/>
      <c r="F294" s="202"/>
      <c r="G294" s="203">
        <f t="shared" si="19"/>
        <v>-1</v>
      </c>
      <c r="H294" s="204"/>
    </row>
    <row r="295" spans="1:8" s="180" customFormat="1" ht="15">
      <c r="A295" s="200">
        <v>21011</v>
      </c>
      <c r="B295" s="200">
        <f t="shared" si="18"/>
        <v>5</v>
      </c>
      <c r="C295" s="205" t="s">
        <v>366</v>
      </c>
      <c r="D295" s="202">
        <f>SUM(D296:D297)</f>
        <v>792</v>
      </c>
      <c r="E295" s="202">
        <f>SUM(E296:E297)</f>
        <v>1054</v>
      </c>
      <c r="F295" s="202">
        <f>SUM(F296:F297)</f>
        <v>1064</v>
      </c>
      <c r="G295" s="203">
        <f t="shared" si="19"/>
        <v>0.3434343434343434</v>
      </c>
      <c r="H295" s="204"/>
    </row>
    <row r="296" spans="1:8" s="180" customFormat="1" ht="15">
      <c r="A296" s="200">
        <v>2101101</v>
      </c>
      <c r="B296" s="200">
        <f t="shared" si="18"/>
        <v>7</v>
      </c>
      <c r="C296" s="206" t="s">
        <v>367</v>
      </c>
      <c r="D296" s="207">
        <v>444</v>
      </c>
      <c r="E296" s="208">
        <v>569</v>
      </c>
      <c r="F296" s="202">
        <v>580</v>
      </c>
      <c r="G296" s="203">
        <f t="shared" si="19"/>
        <v>0.3063063063063063</v>
      </c>
      <c r="H296" s="204"/>
    </row>
    <row r="297" spans="1:8" s="180" customFormat="1" ht="15">
      <c r="A297" s="200">
        <v>2101103</v>
      </c>
      <c r="B297" s="200">
        <f t="shared" si="18"/>
        <v>7</v>
      </c>
      <c r="C297" s="206" t="s">
        <v>368</v>
      </c>
      <c r="D297" s="207">
        <v>348</v>
      </c>
      <c r="E297" s="208">
        <v>485</v>
      </c>
      <c r="F297" s="202">
        <v>484</v>
      </c>
      <c r="G297" s="203">
        <f t="shared" si="19"/>
        <v>0.39080459770114945</v>
      </c>
      <c r="H297" s="204"/>
    </row>
    <row r="298" spans="1:8" s="180" customFormat="1" ht="15">
      <c r="A298" s="200">
        <v>21013</v>
      </c>
      <c r="B298" s="200">
        <f t="shared" si="18"/>
        <v>5</v>
      </c>
      <c r="C298" s="205" t="s">
        <v>369</v>
      </c>
      <c r="D298" s="202">
        <f>SUM(D299:D300)</f>
        <v>55</v>
      </c>
      <c r="E298" s="202">
        <f>SUM(E299:E300)</f>
        <v>232</v>
      </c>
      <c r="F298" s="202">
        <f>SUM(F299:F300)</f>
        <v>232</v>
      </c>
      <c r="G298" s="203">
        <f t="shared" si="19"/>
        <v>3.2181818181818183</v>
      </c>
      <c r="H298" s="204"/>
    </row>
    <row r="299" spans="1:8" s="180" customFormat="1" ht="24">
      <c r="A299" s="200">
        <v>2101301</v>
      </c>
      <c r="B299" s="200">
        <f t="shared" si="18"/>
        <v>7</v>
      </c>
      <c r="C299" s="206" t="s">
        <v>370</v>
      </c>
      <c r="D299" s="207">
        <v>43</v>
      </c>
      <c r="E299" s="208">
        <v>232</v>
      </c>
      <c r="F299" s="202">
        <v>232</v>
      </c>
      <c r="G299" s="203">
        <f t="shared" si="19"/>
        <v>4.395348837209302</v>
      </c>
      <c r="H299" s="204" t="s">
        <v>371</v>
      </c>
    </row>
    <row r="300" spans="1:8" s="180" customFormat="1" ht="15">
      <c r="A300" s="200">
        <v>2101399</v>
      </c>
      <c r="B300" s="200">
        <f t="shared" si="18"/>
        <v>7</v>
      </c>
      <c r="C300" s="206" t="s">
        <v>372</v>
      </c>
      <c r="D300" s="207">
        <v>12</v>
      </c>
      <c r="E300" s="208">
        <v>0</v>
      </c>
      <c r="F300" s="202">
        <v>0</v>
      </c>
      <c r="G300" s="203">
        <f t="shared" si="19"/>
        <v>-1</v>
      </c>
      <c r="H300" s="204"/>
    </row>
    <row r="301" spans="1:8" s="180" customFormat="1" ht="15">
      <c r="A301" s="200">
        <v>21014</v>
      </c>
      <c r="B301" s="200">
        <f t="shared" si="18"/>
        <v>5</v>
      </c>
      <c r="C301" s="205" t="s">
        <v>373</v>
      </c>
      <c r="D301" s="202">
        <f>SUM(D302:D303)</f>
        <v>57</v>
      </c>
      <c r="E301" s="202">
        <f>SUM(E302:E303)</f>
        <v>57</v>
      </c>
      <c r="F301" s="202">
        <f>SUM(F302:F303)</f>
        <v>57</v>
      </c>
      <c r="G301" s="203">
        <f t="shared" si="19"/>
        <v>0</v>
      </c>
      <c r="H301" s="204"/>
    </row>
    <row r="302" spans="1:8" s="180" customFormat="1" ht="15">
      <c r="A302" s="200">
        <v>2101401</v>
      </c>
      <c r="B302" s="200">
        <f t="shared" si="18"/>
        <v>7</v>
      </c>
      <c r="C302" s="206" t="s">
        <v>374</v>
      </c>
      <c r="D302" s="207">
        <v>25</v>
      </c>
      <c r="E302" s="208">
        <v>9</v>
      </c>
      <c r="F302" s="202">
        <v>9</v>
      </c>
      <c r="G302" s="203">
        <f t="shared" si="19"/>
        <v>-0.64</v>
      </c>
      <c r="H302" s="204"/>
    </row>
    <row r="303" spans="1:8" s="180" customFormat="1" ht="15">
      <c r="A303" s="200">
        <v>2101499</v>
      </c>
      <c r="B303" s="200">
        <f t="shared" si="18"/>
        <v>7</v>
      </c>
      <c r="C303" s="206" t="s">
        <v>375</v>
      </c>
      <c r="D303" s="207">
        <v>32</v>
      </c>
      <c r="E303" s="208">
        <v>48</v>
      </c>
      <c r="F303" s="202">
        <v>48</v>
      </c>
      <c r="G303" s="203">
        <f t="shared" si="19"/>
        <v>0.5</v>
      </c>
      <c r="H303" s="204"/>
    </row>
    <row r="304" spans="1:8" s="180" customFormat="1" ht="24" customHeight="1">
      <c r="A304" s="200">
        <v>21015</v>
      </c>
      <c r="B304" s="200">
        <f t="shared" si="18"/>
        <v>5</v>
      </c>
      <c r="C304" s="205" t="s">
        <v>376</v>
      </c>
      <c r="D304" s="202">
        <f>SUM(D305:D307)</f>
        <v>0</v>
      </c>
      <c r="E304" s="202">
        <f>SUM(E305:E307)</f>
        <v>172</v>
      </c>
      <c r="F304" s="202">
        <f>SUM(F305:F307)</f>
        <v>172</v>
      </c>
      <c r="G304" s="203"/>
      <c r="H304" s="204" t="s">
        <v>377</v>
      </c>
    </row>
    <row r="305" spans="1:8" s="180" customFormat="1" ht="15">
      <c r="A305" s="200">
        <v>2101501</v>
      </c>
      <c r="B305" s="200">
        <f t="shared" si="18"/>
        <v>7</v>
      </c>
      <c r="C305" s="206" t="s">
        <v>88</v>
      </c>
      <c r="D305" s="207">
        <v>0</v>
      </c>
      <c r="E305" s="208">
        <v>2</v>
      </c>
      <c r="F305" s="202">
        <v>2</v>
      </c>
      <c r="G305" s="203"/>
      <c r="H305" s="204"/>
    </row>
    <row r="306" spans="1:8" s="180" customFormat="1" ht="15">
      <c r="A306" s="200">
        <v>2101502</v>
      </c>
      <c r="B306" s="200">
        <f t="shared" si="18"/>
        <v>7</v>
      </c>
      <c r="C306" s="206" t="s">
        <v>94</v>
      </c>
      <c r="D306" s="207">
        <v>0</v>
      </c>
      <c r="E306" s="208">
        <v>154</v>
      </c>
      <c r="F306" s="202">
        <v>154</v>
      </c>
      <c r="G306" s="203"/>
      <c r="H306" s="204"/>
    </row>
    <row r="307" spans="1:8" s="180" customFormat="1" ht="16.5" customHeight="1">
      <c r="A307" s="200">
        <v>2101599</v>
      </c>
      <c r="B307" s="200">
        <f t="shared" si="18"/>
        <v>7</v>
      </c>
      <c r="C307" s="206" t="s">
        <v>378</v>
      </c>
      <c r="D307" s="207">
        <v>0</v>
      </c>
      <c r="E307" s="208">
        <v>16</v>
      </c>
      <c r="F307" s="202">
        <v>16</v>
      </c>
      <c r="G307" s="203"/>
      <c r="H307" s="204"/>
    </row>
    <row r="308" spans="1:8" s="180" customFormat="1" ht="15">
      <c r="A308" s="200">
        <v>21099</v>
      </c>
      <c r="B308" s="200">
        <f t="shared" si="18"/>
        <v>5</v>
      </c>
      <c r="C308" s="205" t="s">
        <v>379</v>
      </c>
      <c r="D308" s="202">
        <f>D309</f>
        <v>44</v>
      </c>
      <c r="E308" s="202">
        <f>E309</f>
        <v>85</v>
      </c>
      <c r="F308" s="202">
        <f>F309</f>
        <v>85</v>
      </c>
      <c r="G308" s="203">
        <f aca="true" t="shared" si="20" ref="G308:G315">(F308-D308)/D308</f>
        <v>0.9318181818181818</v>
      </c>
      <c r="H308" s="204"/>
    </row>
    <row r="309" spans="1:8" s="180" customFormat="1" ht="15">
      <c r="A309" s="200">
        <v>2109901</v>
      </c>
      <c r="B309" s="200">
        <f t="shared" si="18"/>
        <v>7</v>
      </c>
      <c r="C309" s="206" t="s">
        <v>380</v>
      </c>
      <c r="D309" s="207">
        <v>44</v>
      </c>
      <c r="E309" s="208">
        <v>85</v>
      </c>
      <c r="F309" s="202">
        <v>85</v>
      </c>
      <c r="G309" s="203">
        <f t="shared" si="20"/>
        <v>0.9318181818181818</v>
      </c>
      <c r="H309" s="204"/>
    </row>
    <row r="310" spans="1:8" s="180" customFormat="1" ht="36">
      <c r="A310" s="200">
        <v>211</v>
      </c>
      <c r="B310" s="200">
        <f t="shared" si="18"/>
        <v>3</v>
      </c>
      <c r="C310" s="205" t="s">
        <v>381</v>
      </c>
      <c r="D310" s="202">
        <f>SUM(D311,D316,D318)</f>
        <v>357</v>
      </c>
      <c r="E310" s="202">
        <f>SUM(E311,E316,E318)</f>
        <v>900</v>
      </c>
      <c r="F310" s="202">
        <f>SUM(F311,F316,F318)</f>
        <v>914</v>
      </c>
      <c r="G310" s="203">
        <f t="shared" si="20"/>
        <v>1.5602240896358543</v>
      </c>
      <c r="H310" s="204" t="s">
        <v>58</v>
      </c>
    </row>
    <row r="311" spans="1:8" s="180" customFormat="1" ht="15">
      <c r="A311" s="200">
        <v>21101</v>
      </c>
      <c r="B311" s="200">
        <f t="shared" si="18"/>
        <v>5</v>
      </c>
      <c r="C311" s="205" t="s">
        <v>382</v>
      </c>
      <c r="D311" s="202">
        <f>SUM(D312:D315)</f>
        <v>357</v>
      </c>
      <c r="E311" s="202">
        <f>SUM(E312:E315)</f>
        <v>804</v>
      </c>
      <c r="F311" s="202">
        <f>SUM(F312:F315)</f>
        <v>818</v>
      </c>
      <c r="G311" s="203">
        <f t="shared" si="20"/>
        <v>1.2913165266106443</v>
      </c>
      <c r="H311" s="204"/>
    </row>
    <row r="312" spans="1:8" s="180" customFormat="1" ht="15">
      <c r="A312" s="200">
        <v>2110101</v>
      </c>
      <c r="B312" s="200">
        <f t="shared" si="18"/>
        <v>7</v>
      </c>
      <c r="C312" s="206" t="s">
        <v>88</v>
      </c>
      <c r="D312" s="207">
        <v>46</v>
      </c>
      <c r="E312" s="208">
        <v>28</v>
      </c>
      <c r="F312" s="202">
        <v>28</v>
      </c>
      <c r="G312" s="203">
        <f t="shared" si="20"/>
        <v>-0.391304347826087</v>
      </c>
      <c r="H312" s="204"/>
    </row>
    <row r="313" spans="1:8" s="180" customFormat="1" ht="15">
      <c r="A313" s="200">
        <v>2110102</v>
      </c>
      <c r="B313" s="200">
        <f t="shared" si="18"/>
        <v>7</v>
      </c>
      <c r="C313" s="206" t="s">
        <v>94</v>
      </c>
      <c r="D313" s="207">
        <v>10</v>
      </c>
      <c r="E313" s="208">
        <v>2</v>
      </c>
      <c r="F313" s="202">
        <v>2</v>
      </c>
      <c r="G313" s="203">
        <f t="shared" si="20"/>
        <v>-0.8</v>
      </c>
      <c r="H313" s="204"/>
    </row>
    <row r="314" spans="1:8" s="180" customFormat="1" ht="15">
      <c r="A314" s="200">
        <v>2110104</v>
      </c>
      <c r="B314" s="200">
        <f t="shared" si="18"/>
        <v>7</v>
      </c>
      <c r="C314" s="206" t="s">
        <v>383</v>
      </c>
      <c r="D314" s="207">
        <v>4</v>
      </c>
      <c r="E314" s="208">
        <v>0</v>
      </c>
      <c r="F314" s="202">
        <v>0</v>
      </c>
      <c r="G314" s="203">
        <f t="shared" si="20"/>
        <v>-1</v>
      </c>
      <c r="H314" s="204"/>
    </row>
    <row r="315" spans="1:8" s="180" customFormat="1" ht="15">
      <c r="A315" s="200">
        <v>2110199</v>
      </c>
      <c r="B315" s="200">
        <f t="shared" si="18"/>
        <v>7</v>
      </c>
      <c r="C315" s="206" t="s">
        <v>384</v>
      </c>
      <c r="D315" s="207">
        <v>297</v>
      </c>
      <c r="E315" s="208">
        <v>774</v>
      </c>
      <c r="F315" s="202">
        <v>788</v>
      </c>
      <c r="G315" s="203">
        <f t="shared" si="20"/>
        <v>1.6531986531986531</v>
      </c>
      <c r="H315" s="204"/>
    </row>
    <row r="316" spans="1:8" s="180" customFormat="1" ht="15">
      <c r="A316" s="200">
        <v>21104</v>
      </c>
      <c r="B316" s="200">
        <f t="shared" si="18"/>
        <v>5</v>
      </c>
      <c r="C316" s="205" t="s">
        <v>385</v>
      </c>
      <c r="D316" s="202">
        <f>SUM(D317:D317)</f>
        <v>0</v>
      </c>
      <c r="E316" s="202">
        <f>SUM(E317:E317)</f>
        <v>65</v>
      </c>
      <c r="F316" s="202">
        <f>SUM(F317:F317)</f>
        <v>65</v>
      </c>
      <c r="G316" s="203"/>
      <c r="H316" s="204"/>
    </row>
    <row r="317" spans="1:8" s="180" customFormat="1" ht="15">
      <c r="A317" s="200">
        <v>2110499</v>
      </c>
      <c r="B317" s="200">
        <f t="shared" si="18"/>
        <v>7</v>
      </c>
      <c r="C317" s="206" t="s">
        <v>386</v>
      </c>
      <c r="D317" s="207">
        <v>0</v>
      </c>
      <c r="E317" s="208">
        <v>65</v>
      </c>
      <c r="F317" s="202">
        <v>65</v>
      </c>
      <c r="G317" s="203"/>
      <c r="H317" s="204"/>
    </row>
    <row r="318" spans="1:8" s="180" customFormat="1" ht="15">
      <c r="A318" s="200">
        <v>21199</v>
      </c>
      <c r="B318" s="200">
        <f t="shared" si="18"/>
        <v>5</v>
      </c>
      <c r="C318" s="205" t="s">
        <v>387</v>
      </c>
      <c r="D318" s="202">
        <f>D319</f>
        <v>0</v>
      </c>
      <c r="E318" s="202">
        <f>E319</f>
        <v>31</v>
      </c>
      <c r="F318" s="202">
        <f>F319</f>
        <v>31</v>
      </c>
      <c r="G318" s="203"/>
      <c r="H318" s="204"/>
    </row>
    <row r="319" spans="1:8" s="180" customFormat="1" ht="15">
      <c r="A319" s="200">
        <v>2119901</v>
      </c>
      <c r="B319" s="200">
        <f t="shared" si="18"/>
        <v>7</v>
      </c>
      <c r="C319" s="206" t="s">
        <v>388</v>
      </c>
      <c r="D319" s="207">
        <v>0</v>
      </c>
      <c r="E319" s="208">
        <v>31</v>
      </c>
      <c r="F319" s="202">
        <v>31</v>
      </c>
      <c r="G319" s="203"/>
      <c r="H319" s="204"/>
    </row>
    <row r="320" spans="1:8" s="180" customFormat="1" ht="15">
      <c r="A320" s="200">
        <v>212</v>
      </c>
      <c r="B320" s="200">
        <f t="shared" si="18"/>
        <v>3</v>
      </c>
      <c r="C320" s="205" t="s">
        <v>389</v>
      </c>
      <c r="D320" s="202">
        <f>SUM(D321,D326,D328,D330,D332)</f>
        <v>12737</v>
      </c>
      <c r="E320" s="202">
        <f>SUM(E321,E326,E328,E330,E332)</f>
        <v>12470</v>
      </c>
      <c r="F320" s="202">
        <f>SUM(F321,F326,F328,F330,F332)</f>
        <v>11869</v>
      </c>
      <c r="G320" s="203">
        <f>(F320-D320)/D320</f>
        <v>-0.0681479155217084</v>
      </c>
      <c r="H320" s="204"/>
    </row>
    <row r="321" spans="1:8" s="180" customFormat="1" ht="15">
      <c r="A321" s="200">
        <v>21201</v>
      </c>
      <c r="B321" s="200">
        <f t="shared" si="18"/>
        <v>5</v>
      </c>
      <c r="C321" s="205" t="s">
        <v>390</v>
      </c>
      <c r="D321" s="202">
        <f>SUM(D322:D325)</f>
        <v>2414</v>
      </c>
      <c r="E321" s="202">
        <f>SUM(E322:E325)</f>
        <v>4166</v>
      </c>
      <c r="F321" s="202">
        <f>SUM(F322:F325)</f>
        <v>3940</v>
      </c>
      <c r="G321" s="203">
        <f>(F321-D321)/D321</f>
        <v>0.632145816072908</v>
      </c>
      <c r="H321" s="204"/>
    </row>
    <row r="322" spans="1:8" s="180" customFormat="1" ht="15">
      <c r="A322" s="200">
        <v>2120101</v>
      </c>
      <c r="B322" s="200">
        <f t="shared" si="18"/>
        <v>7</v>
      </c>
      <c r="C322" s="206" t="s">
        <v>88</v>
      </c>
      <c r="D322" s="207">
        <v>0</v>
      </c>
      <c r="E322" s="208">
        <v>1</v>
      </c>
      <c r="F322" s="202">
        <v>1</v>
      </c>
      <c r="G322" s="203"/>
      <c r="H322" s="204"/>
    </row>
    <row r="323" spans="1:8" s="180" customFormat="1" ht="15">
      <c r="A323" s="200">
        <v>2120102</v>
      </c>
      <c r="B323" s="200">
        <f t="shared" si="18"/>
        <v>7</v>
      </c>
      <c r="C323" s="206" t="s">
        <v>94</v>
      </c>
      <c r="D323" s="207">
        <v>0</v>
      </c>
      <c r="E323" s="208">
        <v>16</v>
      </c>
      <c r="F323" s="202">
        <v>10</v>
      </c>
      <c r="G323" s="203"/>
      <c r="H323" s="204"/>
    </row>
    <row r="324" spans="1:8" s="180" customFormat="1" ht="15">
      <c r="A324" s="200">
        <v>2120104</v>
      </c>
      <c r="B324" s="200">
        <f t="shared" si="18"/>
        <v>7</v>
      </c>
      <c r="C324" s="206" t="s">
        <v>391</v>
      </c>
      <c r="D324" s="207">
        <v>2414</v>
      </c>
      <c r="E324" s="208">
        <v>3339</v>
      </c>
      <c r="F324" s="202">
        <v>3139</v>
      </c>
      <c r="G324" s="203">
        <f>(F324-D324)/D324</f>
        <v>0.3003314001657001</v>
      </c>
      <c r="H324" s="204"/>
    </row>
    <row r="325" spans="1:8" s="180" customFormat="1" ht="36">
      <c r="A325" s="200">
        <v>2120199</v>
      </c>
      <c r="B325" s="200">
        <f t="shared" si="18"/>
        <v>7</v>
      </c>
      <c r="C325" s="206" t="s">
        <v>392</v>
      </c>
      <c r="D325" s="207">
        <v>0</v>
      </c>
      <c r="E325" s="208">
        <v>810</v>
      </c>
      <c r="F325" s="202">
        <v>790</v>
      </c>
      <c r="G325" s="203"/>
      <c r="H325" s="204" t="s">
        <v>393</v>
      </c>
    </row>
    <row r="326" spans="1:8" s="180" customFormat="1" ht="15">
      <c r="A326" s="200">
        <v>21202</v>
      </c>
      <c r="B326" s="200">
        <f aca="true" t="shared" si="21" ref="B326:B389">LEN(A326)</f>
        <v>5</v>
      </c>
      <c r="C326" s="205" t="s">
        <v>394</v>
      </c>
      <c r="D326" s="202">
        <f>D327</f>
        <v>589</v>
      </c>
      <c r="E326" s="202">
        <f>E327</f>
        <v>754</v>
      </c>
      <c r="F326" s="202">
        <f>F327</f>
        <v>654</v>
      </c>
      <c r="G326" s="203">
        <f aca="true" t="shared" si="22" ref="G326:G336">(F326-D326)/D326</f>
        <v>0.11035653650254669</v>
      </c>
      <c r="H326" s="204"/>
    </row>
    <row r="327" spans="1:8" s="180" customFormat="1" ht="15">
      <c r="A327" s="200">
        <v>2120201</v>
      </c>
      <c r="B327" s="200">
        <f t="shared" si="21"/>
        <v>7</v>
      </c>
      <c r="C327" s="206" t="s">
        <v>395</v>
      </c>
      <c r="D327" s="207">
        <v>589</v>
      </c>
      <c r="E327" s="208">
        <v>754</v>
      </c>
      <c r="F327" s="202">
        <v>654</v>
      </c>
      <c r="G327" s="203">
        <f t="shared" si="22"/>
        <v>0.11035653650254669</v>
      </c>
      <c r="H327" s="204"/>
    </row>
    <row r="328" spans="1:8" s="180" customFormat="1" ht="15">
      <c r="A328" s="200">
        <v>21203</v>
      </c>
      <c r="B328" s="200">
        <f t="shared" si="21"/>
        <v>5</v>
      </c>
      <c r="C328" s="205" t="s">
        <v>396</v>
      </c>
      <c r="D328" s="202">
        <f>SUM(D329:D329)</f>
        <v>3618</v>
      </c>
      <c r="E328" s="202">
        <f>SUM(E329:E329)</f>
        <v>150</v>
      </c>
      <c r="F328" s="202">
        <f>SUM(F329:F329)</f>
        <v>150</v>
      </c>
      <c r="G328" s="203">
        <f t="shared" si="22"/>
        <v>-0.9585406301824212</v>
      </c>
      <c r="H328" s="204"/>
    </row>
    <row r="329" spans="1:8" s="180" customFormat="1" ht="15">
      <c r="A329" s="200">
        <v>2120399</v>
      </c>
      <c r="B329" s="200">
        <f t="shared" si="21"/>
        <v>7</v>
      </c>
      <c r="C329" s="206" t="s">
        <v>397</v>
      </c>
      <c r="D329" s="207">
        <v>3618</v>
      </c>
      <c r="E329" s="208">
        <v>150</v>
      </c>
      <c r="F329" s="202">
        <v>150</v>
      </c>
      <c r="G329" s="203">
        <f t="shared" si="22"/>
        <v>-0.9585406301824212</v>
      </c>
      <c r="H329" s="204"/>
    </row>
    <row r="330" spans="1:8" s="180" customFormat="1" ht="15">
      <c r="A330" s="200">
        <v>21205</v>
      </c>
      <c r="B330" s="200">
        <f t="shared" si="21"/>
        <v>5</v>
      </c>
      <c r="C330" s="205" t="s">
        <v>398</v>
      </c>
      <c r="D330" s="202">
        <f>D331</f>
        <v>5630</v>
      </c>
      <c r="E330" s="202">
        <f>E331</f>
        <v>7379</v>
      </c>
      <c r="F330" s="202">
        <f>F331</f>
        <v>7104</v>
      </c>
      <c r="G330" s="203">
        <f t="shared" si="22"/>
        <v>0.2618117229129662</v>
      </c>
      <c r="H330" s="204"/>
    </row>
    <row r="331" spans="1:8" s="180" customFormat="1" ht="24">
      <c r="A331" s="200">
        <v>2120501</v>
      </c>
      <c r="B331" s="200">
        <f t="shared" si="21"/>
        <v>7</v>
      </c>
      <c r="C331" s="206" t="s">
        <v>399</v>
      </c>
      <c r="D331" s="207">
        <v>5630</v>
      </c>
      <c r="E331" s="208">
        <v>7379</v>
      </c>
      <c r="F331" s="202">
        <v>7104</v>
      </c>
      <c r="G331" s="203">
        <f t="shared" si="22"/>
        <v>0.2618117229129662</v>
      </c>
      <c r="H331" s="204" t="s">
        <v>400</v>
      </c>
    </row>
    <row r="332" spans="1:8" s="180" customFormat="1" ht="15">
      <c r="A332" s="200">
        <v>21299</v>
      </c>
      <c r="B332" s="200">
        <f t="shared" si="21"/>
        <v>5</v>
      </c>
      <c r="C332" s="205" t="s">
        <v>401</v>
      </c>
      <c r="D332" s="202">
        <f>D333</f>
        <v>486</v>
      </c>
      <c r="E332" s="202">
        <f>E333</f>
        <v>21</v>
      </c>
      <c r="F332" s="202">
        <f>F333</f>
        <v>21</v>
      </c>
      <c r="G332" s="203">
        <f t="shared" si="22"/>
        <v>-0.9567901234567902</v>
      </c>
      <c r="H332" s="204"/>
    </row>
    <row r="333" spans="1:8" s="180" customFormat="1" ht="15">
      <c r="A333" s="200">
        <v>2129901</v>
      </c>
      <c r="B333" s="200">
        <f t="shared" si="21"/>
        <v>7</v>
      </c>
      <c r="C333" s="206" t="s">
        <v>402</v>
      </c>
      <c r="D333" s="207">
        <v>486</v>
      </c>
      <c r="E333" s="208">
        <v>21</v>
      </c>
      <c r="F333" s="202">
        <v>21</v>
      </c>
      <c r="G333" s="203">
        <f t="shared" si="22"/>
        <v>-0.9567901234567902</v>
      </c>
      <c r="H333" s="204"/>
    </row>
    <row r="334" spans="1:8" s="180" customFormat="1" ht="24">
      <c r="A334" s="200">
        <v>213</v>
      </c>
      <c r="B334" s="200">
        <f t="shared" si="21"/>
        <v>3</v>
      </c>
      <c r="C334" s="205" t="s">
        <v>403</v>
      </c>
      <c r="D334" s="202">
        <f>SUM(D335,D345,D353,,D362,,D365,D368,D370)</f>
        <v>2620</v>
      </c>
      <c r="E334" s="202">
        <f>SUM(E335,E345,E353,,E362,,E365,E368,E370)</f>
        <v>4753</v>
      </c>
      <c r="F334" s="202">
        <f>SUM(F335,F345,F353,,F362,,F365,F368,F370)</f>
        <v>5237</v>
      </c>
      <c r="G334" s="203">
        <f t="shared" si="22"/>
        <v>0.998854961832061</v>
      </c>
      <c r="H334" s="204" t="s">
        <v>404</v>
      </c>
    </row>
    <row r="335" spans="1:8" s="180" customFormat="1" ht="15">
      <c r="A335" s="200">
        <v>21301</v>
      </c>
      <c r="B335" s="200">
        <f t="shared" si="21"/>
        <v>5</v>
      </c>
      <c r="C335" s="205" t="s">
        <v>405</v>
      </c>
      <c r="D335" s="202">
        <f>SUM(D336:D344)</f>
        <v>1550</v>
      </c>
      <c r="E335" s="202">
        <f>SUM(E336:E344)</f>
        <v>1212</v>
      </c>
      <c r="F335" s="202">
        <f>SUM(F336:F344)</f>
        <v>1453</v>
      </c>
      <c r="G335" s="203">
        <f t="shared" si="22"/>
        <v>-0.06258064516129032</v>
      </c>
      <c r="H335" s="204"/>
    </row>
    <row r="336" spans="1:8" s="180" customFormat="1" ht="15">
      <c r="A336" s="200">
        <v>2130101</v>
      </c>
      <c r="B336" s="200">
        <f t="shared" si="21"/>
        <v>7</v>
      </c>
      <c r="C336" s="206" t="s">
        <v>88</v>
      </c>
      <c r="D336" s="207">
        <v>246</v>
      </c>
      <c r="E336" s="208">
        <v>354</v>
      </c>
      <c r="F336" s="202">
        <v>353</v>
      </c>
      <c r="G336" s="203">
        <f t="shared" si="22"/>
        <v>0.4349593495934959</v>
      </c>
      <c r="H336" s="204"/>
    </row>
    <row r="337" spans="1:8" s="180" customFormat="1" ht="15">
      <c r="A337" s="200">
        <v>2130102</v>
      </c>
      <c r="B337" s="200">
        <f t="shared" si="21"/>
        <v>7</v>
      </c>
      <c r="C337" s="206" t="s">
        <v>94</v>
      </c>
      <c r="D337" s="207">
        <v>0</v>
      </c>
      <c r="E337" s="208">
        <v>1</v>
      </c>
      <c r="F337" s="202">
        <v>1</v>
      </c>
      <c r="G337" s="203"/>
      <c r="H337" s="204"/>
    </row>
    <row r="338" spans="1:8" s="180" customFormat="1" ht="15">
      <c r="A338" s="200">
        <v>2130106</v>
      </c>
      <c r="B338" s="200">
        <f t="shared" si="21"/>
        <v>7</v>
      </c>
      <c r="C338" s="206" t="s">
        <v>406</v>
      </c>
      <c r="D338" s="207">
        <v>0</v>
      </c>
      <c r="E338" s="208">
        <v>7</v>
      </c>
      <c r="F338" s="202">
        <v>7</v>
      </c>
      <c r="G338" s="203"/>
      <c r="H338" s="204"/>
    </row>
    <row r="339" spans="1:8" s="180" customFormat="1" ht="15">
      <c r="A339" s="200">
        <v>2130108</v>
      </c>
      <c r="B339" s="200">
        <f t="shared" si="21"/>
        <v>7</v>
      </c>
      <c r="C339" s="206" t="s">
        <v>407</v>
      </c>
      <c r="D339" s="207">
        <v>38</v>
      </c>
      <c r="E339" s="208">
        <v>45</v>
      </c>
      <c r="F339" s="202">
        <v>44</v>
      </c>
      <c r="G339" s="203">
        <f aca="true" t="shared" si="23" ref="G339:G345">(F339-D339)/D339</f>
        <v>0.15789473684210525</v>
      </c>
      <c r="H339" s="204"/>
    </row>
    <row r="340" spans="1:8" s="180" customFormat="1" ht="15">
      <c r="A340" s="200">
        <v>2130109</v>
      </c>
      <c r="B340" s="200">
        <f t="shared" si="21"/>
        <v>7</v>
      </c>
      <c r="C340" s="206" t="s">
        <v>408</v>
      </c>
      <c r="D340" s="207">
        <v>3</v>
      </c>
      <c r="E340" s="208">
        <v>5</v>
      </c>
      <c r="F340" s="202">
        <v>5</v>
      </c>
      <c r="G340" s="203">
        <f t="shared" si="23"/>
        <v>0.6666666666666666</v>
      </c>
      <c r="H340" s="204"/>
    </row>
    <row r="341" spans="1:8" s="180" customFormat="1" ht="15">
      <c r="A341" s="200">
        <v>2130112</v>
      </c>
      <c r="B341" s="200">
        <f t="shared" si="21"/>
        <v>7</v>
      </c>
      <c r="C341" s="206" t="s">
        <v>409</v>
      </c>
      <c r="D341" s="207">
        <v>15</v>
      </c>
      <c r="E341" s="208">
        <v>13</v>
      </c>
      <c r="F341" s="202">
        <v>13</v>
      </c>
      <c r="G341" s="203">
        <f t="shared" si="23"/>
        <v>-0.13333333333333333</v>
      </c>
      <c r="H341" s="204"/>
    </row>
    <row r="342" spans="1:8" s="180" customFormat="1" ht="15">
      <c r="A342" s="200">
        <v>2130122</v>
      </c>
      <c r="B342" s="200">
        <f t="shared" si="21"/>
        <v>7</v>
      </c>
      <c r="C342" s="206" t="s">
        <v>410</v>
      </c>
      <c r="D342" s="207">
        <v>12</v>
      </c>
      <c r="E342" s="208">
        <v>35</v>
      </c>
      <c r="F342" s="202">
        <v>35</v>
      </c>
      <c r="G342" s="203">
        <f t="shared" si="23"/>
        <v>1.9166666666666667</v>
      </c>
      <c r="H342" s="204"/>
    </row>
    <row r="343" spans="1:8" s="180" customFormat="1" ht="15">
      <c r="A343" s="200">
        <v>2130135</v>
      </c>
      <c r="B343" s="200">
        <f t="shared" si="21"/>
        <v>7</v>
      </c>
      <c r="C343" s="206" t="s">
        <v>411</v>
      </c>
      <c r="D343" s="207">
        <v>2</v>
      </c>
      <c r="E343" s="208">
        <v>0</v>
      </c>
      <c r="F343" s="202">
        <v>0</v>
      </c>
      <c r="G343" s="203">
        <f t="shared" si="23"/>
        <v>-1</v>
      </c>
      <c r="H343" s="204"/>
    </row>
    <row r="344" spans="1:8" s="180" customFormat="1" ht="15">
      <c r="A344" s="200">
        <v>2130199</v>
      </c>
      <c r="B344" s="200">
        <f t="shared" si="21"/>
        <v>7</v>
      </c>
      <c r="C344" s="206" t="s">
        <v>412</v>
      </c>
      <c r="D344" s="207">
        <v>1234</v>
      </c>
      <c r="E344" s="208">
        <v>752</v>
      </c>
      <c r="F344" s="202">
        <v>995</v>
      </c>
      <c r="G344" s="203">
        <f t="shared" si="23"/>
        <v>-0.19367909238249595</v>
      </c>
      <c r="H344" s="204"/>
    </row>
    <row r="345" spans="1:8" s="180" customFormat="1" ht="24">
      <c r="A345" s="200">
        <v>21302</v>
      </c>
      <c r="B345" s="200">
        <f t="shared" si="21"/>
        <v>5</v>
      </c>
      <c r="C345" s="205" t="s">
        <v>413</v>
      </c>
      <c r="D345" s="202">
        <f>SUM(D346:D352)</f>
        <v>55</v>
      </c>
      <c r="E345" s="202">
        <f>SUM(E346:E352)</f>
        <v>442</v>
      </c>
      <c r="F345" s="202">
        <f>SUM(F346:F352)</f>
        <v>685</v>
      </c>
      <c r="G345" s="203">
        <f t="shared" si="23"/>
        <v>11.454545454545455</v>
      </c>
      <c r="H345" s="204" t="s">
        <v>414</v>
      </c>
    </row>
    <row r="346" spans="1:8" s="180" customFormat="1" ht="15">
      <c r="A346" s="200">
        <v>2130201</v>
      </c>
      <c r="B346" s="200">
        <f t="shared" si="21"/>
        <v>7</v>
      </c>
      <c r="C346" s="206" t="s">
        <v>88</v>
      </c>
      <c r="D346" s="207">
        <v>0</v>
      </c>
      <c r="E346" s="208">
        <v>32</v>
      </c>
      <c r="F346" s="202">
        <v>32</v>
      </c>
      <c r="G346" s="203"/>
      <c r="H346" s="204"/>
    </row>
    <row r="347" spans="1:8" s="180" customFormat="1" ht="15">
      <c r="A347" s="200">
        <v>2130204</v>
      </c>
      <c r="B347" s="200">
        <f t="shared" si="21"/>
        <v>7</v>
      </c>
      <c r="C347" s="206" t="s">
        <v>415</v>
      </c>
      <c r="D347" s="207">
        <v>0</v>
      </c>
      <c r="E347" s="208">
        <v>267</v>
      </c>
      <c r="F347" s="202">
        <v>397</v>
      </c>
      <c r="G347" s="203"/>
      <c r="H347" s="204"/>
    </row>
    <row r="348" spans="1:8" s="180" customFormat="1" ht="15">
      <c r="A348" s="200">
        <v>2130205</v>
      </c>
      <c r="B348" s="200">
        <f t="shared" si="21"/>
        <v>7</v>
      </c>
      <c r="C348" s="206" t="s">
        <v>416</v>
      </c>
      <c r="D348" s="207">
        <v>8</v>
      </c>
      <c r="E348" s="208">
        <v>2</v>
      </c>
      <c r="F348" s="202">
        <v>2</v>
      </c>
      <c r="G348" s="203">
        <f aca="true" t="shared" si="24" ref="G348:G354">(F348-D348)/D348</f>
        <v>-0.75</v>
      </c>
      <c r="H348" s="204"/>
    </row>
    <row r="349" spans="1:8" s="180" customFormat="1" ht="15">
      <c r="A349" s="200">
        <v>2130209</v>
      </c>
      <c r="B349" s="200">
        <f t="shared" si="21"/>
        <v>7</v>
      </c>
      <c r="C349" s="206" t="s">
        <v>417</v>
      </c>
      <c r="D349" s="207">
        <v>23</v>
      </c>
      <c r="E349" s="208">
        <v>6</v>
      </c>
      <c r="F349" s="202">
        <v>6</v>
      </c>
      <c r="G349" s="203">
        <f t="shared" si="24"/>
        <v>-0.7391304347826086</v>
      </c>
      <c r="H349" s="204"/>
    </row>
    <row r="350" spans="1:8" s="180" customFormat="1" ht="15">
      <c r="A350" s="200">
        <v>2130212</v>
      </c>
      <c r="B350" s="200">
        <f t="shared" si="21"/>
        <v>7</v>
      </c>
      <c r="C350" s="206" t="s">
        <v>418</v>
      </c>
      <c r="D350" s="207">
        <v>0</v>
      </c>
      <c r="E350" s="208">
        <v>1</v>
      </c>
      <c r="F350" s="202">
        <v>1</v>
      </c>
      <c r="G350" s="203"/>
      <c r="H350" s="204"/>
    </row>
    <row r="351" spans="1:8" s="180" customFormat="1" ht="15">
      <c r="A351" s="200">
        <v>2130234</v>
      </c>
      <c r="B351" s="200">
        <f t="shared" si="21"/>
        <v>7</v>
      </c>
      <c r="C351" s="206" t="s">
        <v>419</v>
      </c>
      <c r="D351" s="207">
        <v>2</v>
      </c>
      <c r="E351" s="208">
        <v>2</v>
      </c>
      <c r="F351" s="202">
        <v>2</v>
      </c>
      <c r="G351" s="203">
        <f t="shared" si="24"/>
        <v>0</v>
      </c>
      <c r="H351" s="204"/>
    </row>
    <row r="352" spans="1:8" s="180" customFormat="1" ht="60">
      <c r="A352" s="200">
        <v>2130299</v>
      </c>
      <c r="B352" s="200">
        <f t="shared" si="21"/>
        <v>7</v>
      </c>
      <c r="C352" s="206" t="s">
        <v>420</v>
      </c>
      <c r="D352" s="207">
        <v>22</v>
      </c>
      <c r="E352" s="208">
        <v>132</v>
      </c>
      <c r="F352" s="202">
        <v>245</v>
      </c>
      <c r="G352" s="203">
        <f t="shared" si="24"/>
        <v>10.136363636363637</v>
      </c>
      <c r="H352" s="204" t="s">
        <v>421</v>
      </c>
    </row>
    <row r="353" spans="1:8" s="180" customFormat="1" ht="15">
      <c r="A353" s="200">
        <v>21303</v>
      </c>
      <c r="B353" s="200">
        <f t="shared" si="21"/>
        <v>5</v>
      </c>
      <c r="C353" s="205" t="s">
        <v>422</v>
      </c>
      <c r="D353" s="202">
        <f>SUM(D354:D361)</f>
        <v>134</v>
      </c>
      <c r="E353" s="202">
        <f>SUM(E354:E361)</f>
        <v>554</v>
      </c>
      <c r="F353" s="202">
        <f>SUM(F354:F361)</f>
        <v>554</v>
      </c>
      <c r="G353" s="203">
        <f t="shared" si="24"/>
        <v>3.1343283582089554</v>
      </c>
      <c r="H353" s="204"/>
    </row>
    <row r="354" spans="1:8" s="180" customFormat="1" ht="15">
      <c r="A354" s="200">
        <v>2130305</v>
      </c>
      <c r="B354" s="200">
        <f t="shared" si="21"/>
        <v>7</v>
      </c>
      <c r="C354" s="206" t="s">
        <v>423</v>
      </c>
      <c r="D354" s="207">
        <v>70</v>
      </c>
      <c r="E354" s="208">
        <v>0</v>
      </c>
      <c r="F354" s="202">
        <v>0</v>
      </c>
      <c r="G354" s="203">
        <f t="shared" si="24"/>
        <v>-1</v>
      </c>
      <c r="H354" s="204"/>
    </row>
    <row r="355" spans="1:8" s="180" customFormat="1" ht="15">
      <c r="A355" s="200">
        <v>2130309</v>
      </c>
      <c r="B355" s="200">
        <f t="shared" si="21"/>
        <v>7</v>
      </c>
      <c r="C355" s="206" t="s">
        <v>424</v>
      </c>
      <c r="D355" s="207">
        <v>0</v>
      </c>
      <c r="E355" s="208">
        <v>1</v>
      </c>
      <c r="F355" s="202">
        <v>1</v>
      </c>
      <c r="G355" s="203"/>
      <c r="H355" s="204"/>
    </row>
    <row r="356" spans="1:8" s="180" customFormat="1" ht="15">
      <c r="A356" s="200">
        <v>2130311</v>
      </c>
      <c r="B356" s="200">
        <f t="shared" si="21"/>
        <v>7</v>
      </c>
      <c r="C356" s="206" t="s">
        <v>425</v>
      </c>
      <c r="D356" s="207">
        <v>7</v>
      </c>
      <c r="E356" s="208">
        <v>1</v>
      </c>
      <c r="F356" s="202">
        <v>1</v>
      </c>
      <c r="G356" s="203">
        <f>(F356-D356)/D356</f>
        <v>-0.8571428571428571</v>
      </c>
      <c r="H356" s="204"/>
    </row>
    <row r="357" spans="1:8" s="180" customFormat="1" ht="15">
      <c r="A357" s="200">
        <v>2130314</v>
      </c>
      <c r="B357" s="200">
        <f t="shared" si="21"/>
        <v>7</v>
      </c>
      <c r="C357" s="206" t="s">
        <v>426</v>
      </c>
      <c r="D357" s="207">
        <v>14</v>
      </c>
      <c r="E357" s="208">
        <v>5</v>
      </c>
      <c r="F357" s="202">
        <v>5</v>
      </c>
      <c r="G357" s="203">
        <f>(F357-D357)/D357</f>
        <v>-0.6428571428571429</v>
      </c>
      <c r="H357" s="204"/>
    </row>
    <row r="358" spans="1:8" s="180" customFormat="1" ht="15">
      <c r="A358" s="200">
        <v>2130319</v>
      </c>
      <c r="B358" s="200">
        <f t="shared" si="21"/>
        <v>7</v>
      </c>
      <c r="C358" s="206" t="s">
        <v>427</v>
      </c>
      <c r="D358" s="207">
        <v>40</v>
      </c>
      <c r="E358" s="208">
        <v>3</v>
      </c>
      <c r="F358" s="202">
        <v>3</v>
      </c>
      <c r="G358" s="203">
        <f>(F358-D358)/D358</f>
        <v>-0.925</v>
      </c>
      <c r="H358" s="204"/>
    </row>
    <row r="359" spans="1:8" s="180" customFormat="1" ht="48">
      <c r="A359" s="200">
        <v>2130321</v>
      </c>
      <c r="B359" s="200">
        <f t="shared" si="21"/>
        <v>7</v>
      </c>
      <c r="C359" s="206" t="s">
        <v>428</v>
      </c>
      <c r="D359" s="207">
        <v>3</v>
      </c>
      <c r="E359" s="208">
        <v>220</v>
      </c>
      <c r="F359" s="202">
        <v>220</v>
      </c>
      <c r="G359" s="203">
        <f>(F359-D359)/D359</f>
        <v>72.33333333333333</v>
      </c>
      <c r="H359" s="204" t="s">
        <v>429</v>
      </c>
    </row>
    <row r="360" spans="1:8" s="180" customFormat="1" ht="15">
      <c r="A360" s="200">
        <v>2130335</v>
      </c>
      <c r="B360" s="200">
        <f t="shared" si="21"/>
        <v>7</v>
      </c>
      <c r="C360" s="206" t="s">
        <v>430</v>
      </c>
      <c r="D360" s="207">
        <v>0</v>
      </c>
      <c r="E360" s="208">
        <v>134</v>
      </c>
      <c r="F360" s="202">
        <v>134</v>
      </c>
      <c r="G360" s="203"/>
      <c r="H360" s="204"/>
    </row>
    <row r="361" spans="1:8" s="180" customFormat="1" ht="15">
      <c r="A361" s="200">
        <v>2130399</v>
      </c>
      <c r="B361" s="200">
        <f t="shared" si="21"/>
        <v>7</v>
      </c>
      <c r="C361" s="206" t="s">
        <v>431</v>
      </c>
      <c r="D361" s="207">
        <v>0</v>
      </c>
      <c r="E361" s="208">
        <v>190</v>
      </c>
      <c r="F361" s="202">
        <v>190</v>
      </c>
      <c r="G361" s="203"/>
      <c r="H361" s="204"/>
    </row>
    <row r="362" spans="1:8" s="180" customFormat="1" ht="15">
      <c r="A362" s="200">
        <v>21305</v>
      </c>
      <c r="B362" s="200">
        <f t="shared" si="21"/>
        <v>5</v>
      </c>
      <c r="C362" s="205" t="s">
        <v>432</v>
      </c>
      <c r="D362" s="202">
        <f>SUM(D363:D364)</f>
        <v>797</v>
      </c>
      <c r="E362" s="202">
        <f>SUM(E363:E364)</f>
        <v>1403</v>
      </c>
      <c r="F362" s="202">
        <f>SUM(F363:F364)</f>
        <v>1403</v>
      </c>
      <c r="G362" s="203">
        <f>(F362-D362)/D362</f>
        <v>0.7603513174404015</v>
      </c>
      <c r="H362" s="204"/>
    </row>
    <row r="363" spans="1:8" s="180" customFormat="1" ht="15">
      <c r="A363" s="200">
        <v>2130504</v>
      </c>
      <c r="B363" s="200">
        <f t="shared" si="21"/>
        <v>7</v>
      </c>
      <c r="C363" s="206" t="s">
        <v>433</v>
      </c>
      <c r="D363" s="207">
        <v>10</v>
      </c>
      <c r="E363" s="208">
        <v>7</v>
      </c>
      <c r="F363" s="202">
        <v>7</v>
      </c>
      <c r="G363" s="203">
        <f>(F363-D363)/D363</f>
        <v>-0.3</v>
      </c>
      <c r="H363" s="204"/>
    </row>
    <row r="364" spans="1:8" s="180" customFormat="1" ht="36">
      <c r="A364" s="200">
        <v>2130599</v>
      </c>
      <c r="B364" s="200">
        <f t="shared" si="21"/>
        <v>7</v>
      </c>
      <c r="C364" s="206" t="s">
        <v>434</v>
      </c>
      <c r="D364" s="207">
        <v>787</v>
      </c>
      <c r="E364" s="208">
        <v>1396</v>
      </c>
      <c r="F364" s="202">
        <v>1396</v>
      </c>
      <c r="G364" s="203">
        <f>(F364-D364)/D364</f>
        <v>0.7738246505717916</v>
      </c>
      <c r="H364" s="204" t="s">
        <v>435</v>
      </c>
    </row>
    <row r="365" spans="1:8" s="180" customFormat="1" ht="15">
      <c r="A365" s="200">
        <v>21307</v>
      </c>
      <c r="B365" s="200">
        <f t="shared" si="21"/>
        <v>5</v>
      </c>
      <c r="C365" s="205" t="s">
        <v>436</v>
      </c>
      <c r="D365" s="202">
        <f>SUM(D366:D367)</f>
        <v>59</v>
      </c>
      <c r="E365" s="202">
        <f>SUM(E366:E367)</f>
        <v>871</v>
      </c>
      <c r="F365" s="202">
        <f>SUM(F366:F367)</f>
        <v>871</v>
      </c>
      <c r="G365" s="203">
        <f>(F365-D365)/D365</f>
        <v>13.76271186440678</v>
      </c>
      <c r="H365" s="204"/>
    </row>
    <row r="366" spans="1:8" s="180" customFormat="1" ht="48">
      <c r="A366" s="200">
        <v>2130701</v>
      </c>
      <c r="B366" s="200">
        <f t="shared" si="21"/>
        <v>7</v>
      </c>
      <c r="C366" s="206" t="s">
        <v>437</v>
      </c>
      <c r="D366" s="207">
        <v>59</v>
      </c>
      <c r="E366" s="208">
        <v>482</v>
      </c>
      <c r="F366" s="202">
        <v>482</v>
      </c>
      <c r="G366" s="203">
        <f>(F366-D366)/D366</f>
        <v>7.169491525423729</v>
      </c>
      <c r="H366" s="204" t="s">
        <v>438</v>
      </c>
    </row>
    <row r="367" spans="1:8" s="180" customFormat="1" ht="24">
      <c r="A367" s="200">
        <v>2130705</v>
      </c>
      <c r="B367" s="200">
        <f t="shared" si="21"/>
        <v>7</v>
      </c>
      <c r="C367" s="206" t="s">
        <v>439</v>
      </c>
      <c r="D367" s="207">
        <v>0</v>
      </c>
      <c r="E367" s="208">
        <v>389</v>
      </c>
      <c r="F367" s="202">
        <v>389</v>
      </c>
      <c r="G367" s="203"/>
      <c r="H367" s="204"/>
    </row>
    <row r="368" spans="1:8" s="180" customFormat="1" ht="15">
      <c r="A368" s="200">
        <v>21308</v>
      </c>
      <c r="B368" s="200">
        <f t="shared" si="21"/>
        <v>5</v>
      </c>
      <c r="C368" s="205" t="s">
        <v>440</v>
      </c>
      <c r="D368" s="202">
        <f>SUM(D369:D369)</f>
        <v>4</v>
      </c>
      <c r="E368" s="202">
        <f>SUM(E369:E369)</f>
        <v>208</v>
      </c>
      <c r="F368" s="202">
        <f>SUM(F369:F369)</f>
        <v>208</v>
      </c>
      <c r="G368" s="203">
        <f>(F368-D368)/D368</f>
        <v>51</v>
      </c>
      <c r="H368" s="204"/>
    </row>
    <row r="369" spans="1:8" s="180" customFormat="1" ht="36">
      <c r="A369" s="200">
        <v>2130803</v>
      </c>
      <c r="B369" s="200">
        <f t="shared" si="21"/>
        <v>7</v>
      </c>
      <c r="C369" s="206" t="s">
        <v>441</v>
      </c>
      <c r="D369" s="207">
        <v>4</v>
      </c>
      <c r="E369" s="208">
        <v>208</v>
      </c>
      <c r="F369" s="202">
        <v>208</v>
      </c>
      <c r="G369" s="203">
        <f>(F369-D369)/D369</f>
        <v>51</v>
      </c>
      <c r="H369" s="204" t="s">
        <v>442</v>
      </c>
    </row>
    <row r="370" spans="1:8" s="180" customFormat="1" ht="15">
      <c r="A370" s="200">
        <v>21399</v>
      </c>
      <c r="B370" s="200">
        <f t="shared" si="21"/>
        <v>5</v>
      </c>
      <c r="C370" s="205" t="s">
        <v>443</v>
      </c>
      <c r="D370" s="202">
        <f>D371</f>
        <v>21</v>
      </c>
      <c r="E370" s="202">
        <f>E371</f>
        <v>63</v>
      </c>
      <c r="F370" s="202">
        <f>F371</f>
        <v>63</v>
      </c>
      <c r="G370" s="203">
        <f>(F370-D370)/D370</f>
        <v>2</v>
      </c>
      <c r="H370" s="204"/>
    </row>
    <row r="371" spans="1:8" s="180" customFormat="1" ht="24">
      <c r="A371" s="200">
        <v>2139999</v>
      </c>
      <c r="B371" s="200">
        <f t="shared" si="21"/>
        <v>7</v>
      </c>
      <c r="C371" s="206" t="s">
        <v>444</v>
      </c>
      <c r="D371" s="207">
        <v>21</v>
      </c>
      <c r="E371" s="208">
        <v>63</v>
      </c>
      <c r="F371" s="202">
        <v>63</v>
      </c>
      <c r="G371" s="203">
        <f>(F371-D371)/D371</f>
        <v>2</v>
      </c>
      <c r="H371" s="204" t="s">
        <v>445</v>
      </c>
    </row>
    <row r="372" spans="1:8" s="180" customFormat="1" ht="15">
      <c r="A372" s="200">
        <v>214</v>
      </c>
      <c r="B372" s="200">
        <f t="shared" si="21"/>
        <v>3</v>
      </c>
      <c r="C372" s="205" t="s">
        <v>446</v>
      </c>
      <c r="D372" s="202">
        <f>SUM(D373,D377,D379)</f>
        <v>0</v>
      </c>
      <c r="E372" s="202">
        <f>SUM(E373,E377,E379)</f>
        <v>80</v>
      </c>
      <c r="F372" s="202">
        <f>SUM(F373,F377,F379)</f>
        <v>272</v>
      </c>
      <c r="G372" s="203"/>
      <c r="H372" s="204" t="s">
        <v>447</v>
      </c>
    </row>
    <row r="373" spans="1:8" s="180" customFormat="1" ht="15">
      <c r="A373" s="200">
        <v>21401</v>
      </c>
      <c r="B373" s="200">
        <f t="shared" si="21"/>
        <v>5</v>
      </c>
      <c r="C373" s="205" t="s">
        <v>448</v>
      </c>
      <c r="D373" s="202">
        <f>SUM(D374:D376)</f>
        <v>0</v>
      </c>
      <c r="E373" s="202">
        <f>SUM(E374:E376)</f>
        <v>73</v>
      </c>
      <c r="F373" s="202">
        <f>SUM(F374:F376)</f>
        <v>100</v>
      </c>
      <c r="G373" s="203"/>
      <c r="H373" s="204"/>
    </row>
    <row r="374" spans="1:8" s="180" customFormat="1" ht="15">
      <c r="A374" s="200">
        <v>2140102</v>
      </c>
      <c r="B374" s="200">
        <f t="shared" si="21"/>
        <v>7</v>
      </c>
      <c r="C374" s="206" t="s">
        <v>94</v>
      </c>
      <c r="D374" s="207">
        <v>0</v>
      </c>
      <c r="E374" s="208">
        <v>2</v>
      </c>
      <c r="F374" s="202">
        <v>2</v>
      </c>
      <c r="G374" s="203"/>
      <c r="H374" s="204"/>
    </row>
    <row r="375" spans="1:8" s="180" customFormat="1" ht="15">
      <c r="A375" s="200">
        <v>2140104</v>
      </c>
      <c r="B375" s="200">
        <f t="shared" si="21"/>
        <v>7</v>
      </c>
      <c r="C375" s="206" t="s">
        <v>449</v>
      </c>
      <c r="D375" s="207">
        <v>0</v>
      </c>
      <c r="E375" s="208">
        <v>21</v>
      </c>
      <c r="F375" s="202">
        <v>48</v>
      </c>
      <c r="G375" s="203"/>
      <c r="H375" s="204"/>
    </row>
    <row r="376" spans="1:8" s="180" customFormat="1" ht="15">
      <c r="A376" s="200">
        <v>2140106</v>
      </c>
      <c r="B376" s="200">
        <f t="shared" si="21"/>
        <v>7</v>
      </c>
      <c r="C376" s="206" t="s">
        <v>450</v>
      </c>
      <c r="D376" s="207">
        <v>0</v>
      </c>
      <c r="E376" s="208">
        <v>50</v>
      </c>
      <c r="F376" s="202">
        <v>50</v>
      </c>
      <c r="G376" s="203"/>
      <c r="H376" s="204"/>
    </row>
    <row r="377" spans="1:8" s="180" customFormat="1" ht="15">
      <c r="A377" s="200">
        <v>21406</v>
      </c>
      <c r="B377" s="200">
        <f t="shared" si="21"/>
        <v>5</v>
      </c>
      <c r="C377" s="205" t="s">
        <v>451</v>
      </c>
      <c r="D377" s="202">
        <f>SUM(D378:D378)</f>
        <v>0</v>
      </c>
      <c r="E377" s="202">
        <f>SUM(E378:E378)</f>
        <v>0</v>
      </c>
      <c r="F377" s="202">
        <f>SUM(F378:F378)</f>
        <v>165</v>
      </c>
      <c r="G377" s="203"/>
      <c r="H377" s="204"/>
    </row>
    <row r="378" spans="1:8" s="180" customFormat="1" ht="24">
      <c r="A378" s="200">
        <v>2140601</v>
      </c>
      <c r="B378" s="200">
        <f t="shared" si="21"/>
        <v>7</v>
      </c>
      <c r="C378" s="206" t="s">
        <v>452</v>
      </c>
      <c r="D378" s="207">
        <v>0</v>
      </c>
      <c r="E378" s="208"/>
      <c r="F378" s="202">
        <v>165</v>
      </c>
      <c r="G378" s="203"/>
      <c r="H378" s="204"/>
    </row>
    <row r="379" spans="1:8" s="180" customFormat="1" ht="15">
      <c r="A379" s="200">
        <v>21499</v>
      </c>
      <c r="B379" s="200">
        <f t="shared" si="21"/>
        <v>5</v>
      </c>
      <c r="C379" s="205" t="s">
        <v>453</v>
      </c>
      <c r="D379" s="202">
        <f>SUM(D380:D380)</f>
        <v>0</v>
      </c>
      <c r="E379" s="202">
        <f>SUM(E380:E380)</f>
        <v>7</v>
      </c>
      <c r="F379" s="202">
        <f>SUM(F380:F380)</f>
        <v>7</v>
      </c>
      <c r="G379" s="203"/>
      <c r="H379" s="204"/>
    </row>
    <row r="380" spans="1:8" s="180" customFormat="1" ht="15">
      <c r="A380" s="200">
        <v>2149999</v>
      </c>
      <c r="B380" s="200">
        <f t="shared" si="21"/>
        <v>7</v>
      </c>
      <c r="C380" s="206" t="s">
        <v>454</v>
      </c>
      <c r="D380" s="207">
        <v>0</v>
      </c>
      <c r="E380" s="208">
        <v>7</v>
      </c>
      <c r="F380" s="202">
        <v>7</v>
      </c>
      <c r="G380" s="203"/>
      <c r="H380" s="204"/>
    </row>
    <row r="381" spans="1:8" s="180" customFormat="1" ht="15">
      <c r="A381" s="200">
        <v>215</v>
      </c>
      <c r="B381" s="200">
        <f t="shared" si="21"/>
        <v>3</v>
      </c>
      <c r="C381" s="205" t="s">
        <v>455</v>
      </c>
      <c r="D381" s="202">
        <f>SUM(D382,D384,D388,D393)</f>
        <v>1092</v>
      </c>
      <c r="E381" s="202">
        <f>SUM(E382,E384,E388,E393)</f>
        <v>643</v>
      </c>
      <c r="F381" s="202">
        <f>SUM(F382,F384,F388,F393)</f>
        <v>533</v>
      </c>
      <c r="G381" s="203">
        <f aca="true" t="shared" si="25" ref="G381:G386">(F381-D381)/D381</f>
        <v>-0.5119047619047619</v>
      </c>
      <c r="H381" s="204"/>
    </row>
    <row r="382" spans="1:8" s="180" customFormat="1" ht="15">
      <c r="A382" s="200">
        <v>21502</v>
      </c>
      <c r="B382" s="200">
        <f t="shared" si="21"/>
        <v>5</v>
      </c>
      <c r="C382" s="205" t="s">
        <v>456</v>
      </c>
      <c r="D382" s="202">
        <f>SUM(D383:D383)</f>
        <v>450</v>
      </c>
      <c r="E382" s="202">
        <f>SUM(E383:E383)</f>
        <v>0</v>
      </c>
      <c r="F382" s="202">
        <f>SUM(F383:F383)</f>
        <v>0</v>
      </c>
      <c r="G382" s="203">
        <f t="shared" si="25"/>
        <v>-1</v>
      </c>
      <c r="H382" s="204"/>
    </row>
    <row r="383" spans="1:8" s="180" customFormat="1" ht="15">
      <c r="A383" s="200">
        <v>2150299</v>
      </c>
      <c r="B383" s="200">
        <f t="shared" si="21"/>
        <v>7</v>
      </c>
      <c r="C383" s="206" t="s">
        <v>457</v>
      </c>
      <c r="D383" s="207">
        <v>450</v>
      </c>
      <c r="E383" s="208">
        <v>0</v>
      </c>
      <c r="F383" s="202">
        <v>0</v>
      </c>
      <c r="G383" s="203">
        <f t="shared" si="25"/>
        <v>-1</v>
      </c>
      <c r="H383" s="204"/>
    </row>
    <row r="384" spans="1:8" s="180" customFormat="1" ht="15">
      <c r="A384" s="200">
        <v>21505</v>
      </c>
      <c r="B384" s="200">
        <f t="shared" si="21"/>
        <v>5</v>
      </c>
      <c r="C384" s="205" t="s">
        <v>458</v>
      </c>
      <c r="D384" s="202">
        <f>SUM(D385:D387)</f>
        <v>181</v>
      </c>
      <c r="E384" s="202">
        <f>SUM(E385:E387)</f>
        <v>248</v>
      </c>
      <c r="F384" s="202">
        <f>SUM(F385:F387)</f>
        <v>197</v>
      </c>
      <c r="G384" s="203">
        <f t="shared" si="25"/>
        <v>0.08839779005524862</v>
      </c>
      <c r="H384" s="204"/>
    </row>
    <row r="385" spans="1:8" s="180" customFormat="1" ht="15">
      <c r="A385" s="200">
        <v>2150501</v>
      </c>
      <c r="B385" s="200">
        <f t="shared" si="21"/>
        <v>7</v>
      </c>
      <c r="C385" s="206" t="s">
        <v>88</v>
      </c>
      <c r="D385" s="207">
        <v>169</v>
      </c>
      <c r="E385" s="208">
        <v>239</v>
      </c>
      <c r="F385" s="202">
        <v>188</v>
      </c>
      <c r="G385" s="203">
        <f t="shared" si="25"/>
        <v>0.11242603550295859</v>
      </c>
      <c r="H385" s="204"/>
    </row>
    <row r="386" spans="1:8" s="180" customFormat="1" ht="15">
      <c r="A386" s="200">
        <v>2150502</v>
      </c>
      <c r="B386" s="200">
        <f t="shared" si="21"/>
        <v>7</v>
      </c>
      <c r="C386" s="206" t="s">
        <v>94</v>
      </c>
      <c r="D386" s="207">
        <v>12</v>
      </c>
      <c r="E386" s="208">
        <v>7</v>
      </c>
      <c r="F386" s="202">
        <v>7</v>
      </c>
      <c r="G386" s="203">
        <f t="shared" si="25"/>
        <v>-0.4166666666666667</v>
      </c>
      <c r="H386" s="204"/>
    </row>
    <row r="387" spans="1:8" s="180" customFormat="1" ht="15">
      <c r="A387" s="200">
        <v>2150599</v>
      </c>
      <c r="B387" s="200">
        <f t="shared" si="21"/>
        <v>7</v>
      </c>
      <c r="C387" s="206" t="s">
        <v>459</v>
      </c>
      <c r="D387" s="207">
        <v>0</v>
      </c>
      <c r="E387" s="208">
        <v>2</v>
      </c>
      <c r="F387" s="202">
        <v>2</v>
      </c>
      <c r="G387" s="203"/>
      <c r="H387" s="204"/>
    </row>
    <row r="388" spans="1:8" s="180" customFormat="1" ht="24">
      <c r="A388" s="200">
        <v>21506</v>
      </c>
      <c r="B388" s="200">
        <f t="shared" si="21"/>
        <v>5</v>
      </c>
      <c r="C388" s="205" t="s">
        <v>460</v>
      </c>
      <c r="D388" s="202">
        <f>SUM(D389:D392)</f>
        <v>76</v>
      </c>
      <c r="E388" s="202">
        <f>SUM(E389:E392)</f>
        <v>0</v>
      </c>
      <c r="F388" s="202">
        <f>SUM(F389:F392)</f>
        <v>0</v>
      </c>
      <c r="G388" s="203">
        <f aca="true" t="shared" si="26" ref="G388:G402">(F388-D388)/D388</f>
        <v>-1</v>
      </c>
      <c r="H388" s="204" t="s">
        <v>461</v>
      </c>
    </row>
    <row r="389" spans="1:8" s="180" customFormat="1" ht="15">
      <c r="A389" s="200">
        <v>2150601</v>
      </c>
      <c r="B389" s="200">
        <f t="shared" si="21"/>
        <v>7</v>
      </c>
      <c r="C389" s="206" t="s">
        <v>88</v>
      </c>
      <c r="D389" s="207">
        <v>53</v>
      </c>
      <c r="E389" s="208"/>
      <c r="F389" s="202"/>
      <c r="G389" s="203">
        <f t="shared" si="26"/>
        <v>-1</v>
      </c>
      <c r="H389" s="204"/>
    </row>
    <row r="390" spans="1:8" s="180" customFormat="1" ht="15">
      <c r="A390" s="200">
        <v>2150602</v>
      </c>
      <c r="B390" s="200">
        <f aca="true" t="shared" si="27" ref="B390:B421">LEN(A390)</f>
        <v>7</v>
      </c>
      <c r="C390" s="206" t="s">
        <v>94</v>
      </c>
      <c r="D390" s="207">
        <v>5</v>
      </c>
      <c r="E390" s="208"/>
      <c r="F390" s="202"/>
      <c r="G390" s="203">
        <f t="shared" si="26"/>
        <v>-1</v>
      </c>
      <c r="H390" s="204"/>
    </row>
    <row r="391" spans="1:8" s="180" customFormat="1" ht="15">
      <c r="A391" s="200">
        <v>2150605</v>
      </c>
      <c r="B391" s="200">
        <f t="shared" si="27"/>
        <v>7</v>
      </c>
      <c r="C391" s="206" t="s">
        <v>462</v>
      </c>
      <c r="D391" s="207">
        <v>12</v>
      </c>
      <c r="E391" s="208"/>
      <c r="F391" s="202"/>
      <c r="G391" s="203">
        <f t="shared" si="26"/>
        <v>-1</v>
      </c>
      <c r="H391" s="204"/>
    </row>
    <row r="392" spans="1:8" s="180" customFormat="1" ht="15">
      <c r="A392" s="200">
        <v>2150699</v>
      </c>
      <c r="B392" s="200">
        <f t="shared" si="27"/>
        <v>7</v>
      </c>
      <c r="C392" s="206" t="s">
        <v>463</v>
      </c>
      <c r="D392" s="207">
        <v>6</v>
      </c>
      <c r="E392" s="208"/>
      <c r="F392" s="202"/>
      <c r="G392" s="203">
        <f t="shared" si="26"/>
        <v>-1</v>
      </c>
      <c r="H392" s="204"/>
    </row>
    <row r="393" spans="1:8" s="180" customFormat="1" ht="15">
      <c r="A393" s="200">
        <v>21508</v>
      </c>
      <c r="B393" s="200">
        <f t="shared" si="27"/>
        <v>5</v>
      </c>
      <c r="C393" s="205" t="s">
        <v>464</v>
      </c>
      <c r="D393" s="202">
        <f>SUM(D394:D395)</f>
        <v>385</v>
      </c>
      <c r="E393" s="202">
        <f>SUM(E394:E395)</f>
        <v>395</v>
      </c>
      <c r="F393" s="202">
        <f>SUM(F394:F395)</f>
        <v>336</v>
      </c>
      <c r="G393" s="203">
        <f t="shared" si="26"/>
        <v>-0.12727272727272726</v>
      </c>
      <c r="H393" s="204"/>
    </row>
    <row r="394" spans="1:8" s="180" customFormat="1" ht="15">
      <c r="A394" s="200">
        <v>2150802</v>
      </c>
      <c r="B394" s="200">
        <f t="shared" si="27"/>
        <v>7</v>
      </c>
      <c r="C394" s="206" t="s">
        <v>94</v>
      </c>
      <c r="D394" s="207">
        <v>34</v>
      </c>
      <c r="E394" s="208">
        <v>0</v>
      </c>
      <c r="F394" s="202">
        <v>0</v>
      </c>
      <c r="G394" s="203">
        <f t="shared" si="26"/>
        <v>-1</v>
      </c>
      <c r="H394" s="204"/>
    </row>
    <row r="395" spans="1:8" s="180" customFormat="1" ht="24">
      <c r="A395" s="200">
        <v>2150899</v>
      </c>
      <c r="B395" s="200">
        <f t="shared" si="27"/>
        <v>7</v>
      </c>
      <c r="C395" s="206" t="s">
        <v>465</v>
      </c>
      <c r="D395" s="207">
        <v>351</v>
      </c>
      <c r="E395" s="208">
        <v>395</v>
      </c>
      <c r="F395" s="202">
        <v>336</v>
      </c>
      <c r="G395" s="203">
        <f t="shared" si="26"/>
        <v>-0.042735042735042736</v>
      </c>
      <c r="H395" s="204"/>
    </row>
    <row r="396" spans="1:8" s="180" customFormat="1" ht="15">
      <c r="A396" s="200">
        <v>216</v>
      </c>
      <c r="B396" s="200">
        <f t="shared" si="27"/>
        <v>3</v>
      </c>
      <c r="C396" s="205" t="s">
        <v>466</v>
      </c>
      <c r="D396" s="202">
        <f>SUM(D397,D401)</f>
        <v>143</v>
      </c>
      <c r="E396" s="202">
        <f>SUM(E397,E401)</f>
        <v>113</v>
      </c>
      <c r="F396" s="202">
        <f>SUM(F397,F401)</f>
        <v>116</v>
      </c>
      <c r="G396" s="203">
        <f t="shared" si="26"/>
        <v>-0.1888111888111888</v>
      </c>
      <c r="H396" s="204"/>
    </row>
    <row r="397" spans="1:8" s="180" customFormat="1" ht="15">
      <c r="A397" s="200">
        <v>21602</v>
      </c>
      <c r="B397" s="200">
        <f t="shared" si="27"/>
        <v>5</v>
      </c>
      <c r="C397" s="205" t="s">
        <v>467</v>
      </c>
      <c r="D397" s="202">
        <f>SUM(D398:D400)</f>
        <v>133</v>
      </c>
      <c r="E397" s="202">
        <f>SUM(E398:E400)</f>
        <v>113</v>
      </c>
      <c r="F397" s="202">
        <f>SUM(F398:F400)</f>
        <v>116</v>
      </c>
      <c r="G397" s="203">
        <f t="shared" si="26"/>
        <v>-0.12781954887218044</v>
      </c>
      <c r="H397" s="204"/>
    </row>
    <row r="398" spans="1:8" s="180" customFormat="1" ht="15">
      <c r="A398" s="200">
        <v>2160201</v>
      </c>
      <c r="B398" s="200">
        <f t="shared" si="27"/>
        <v>7</v>
      </c>
      <c r="C398" s="206" t="s">
        <v>88</v>
      </c>
      <c r="D398" s="207">
        <v>86</v>
      </c>
      <c r="E398" s="208">
        <v>79</v>
      </c>
      <c r="F398" s="202">
        <v>83</v>
      </c>
      <c r="G398" s="203">
        <f t="shared" si="26"/>
        <v>-0.03488372093023256</v>
      </c>
      <c r="H398" s="204"/>
    </row>
    <row r="399" spans="1:8" s="180" customFormat="1" ht="15">
      <c r="A399" s="200">
        <v>2160202</v>
      </c>
      <c r="B399" s="200">
        <f t="shared" si="27"/>
        <v>7</v>
      </c>
      <c r="C399" s="206" t="s">
        <v>94</v>
      </c>
      <c r="D399" s="207">
        <v>6</v>
      </c>
      <c r="E399" s="208">
        <v>1</v>
      </c>
      <c r="F399" s="202">
        <v>1</v>
      </c>
      <c r="G399" s="203">
        <f t="shared" si="26"/>
        <v>-0.8333333333333334</v>
      </c>
      <c r="H399" s="204"/>
    </row>
    <row r="400" spans="1:8" s="180" customFormat="1" ht="15">
      <c r="A400" s="200">
        <v>2160299</v>
      </c>
      <c r="B400" s="200">
        <f t="shared" si="27"/>
        <v>7</v>
      </c>
      <c r="C400" s="206" t="s">
        <v>468</v>
      </c>
      <c r="D400" s="207">
        <v>41</v>
      </c>
      <c r="E400" s="208">
        <v>33</v>
      </c>
      <c r="F400" s="202">
        <v>32</v>
      </c>
      <c r="G400" s="203">
        <f t="shared" si="26"/>
        <v>-0.21951219512195122</v>
      </c>
      <c r="H400" s="204"/>
    </row>
    <row r="401" spans="1:8" s="180" customFormat="1" ht="15">
      <c r="A401" s="200">
        <v>21605</v>
      </c>
      <c r="B401" s="200">
        <f t="shared" si="27"/>
        <v>5</v>
      </c>
      <c r="C401" s="205" t="s">
        <v>469</v>
      </c>
      <c r="D401" s="202">
        <f>SUM(D402)</f>
        <v>10</v>
      </c>
      <c r="E401" s="202">
        <f>SUM(E402)</f>
        <v>0</v>
      </c>
      <c r="F401" s="202">
        <f>SUM(F402)</f>
        <v>0</v>
      </c>
      <c r="G401" s="203">
        <f t="shared" si="26"/>
        <v>-1</v>
      </c>
      <c r="H401" s="204"/>
    </row>
    <row r="402" spans="1:8" s="180" customFormat="1" ht="15">
      <c r="A402" s="200">
        <v>2160599</v>
      </c>
      <c r="B402" s="200">
        <f t="shared" si="27"/>
        <v>7</v>
      </c>
      <c r="C402" s="206" t="s">
        <v>470</v>
      </c>
      <c r="D402" s="207">
        <v>10</v>
      </c>
      <c r="E402" s="208"/>
      <c r="F402" s="202"/>
      <c r="G402" s="203">
        <f t="shared" si="26"/>
        <v>-1</v>
      </c>
      <c r="H402" s="204"/>
    </row>
    <row r="403" spans="1:8" s="180" customFormat="1" ht="15">
      <c r="A403" s="200">
        <v>217</v>
      </c>
      <c r="B403" s="200">
        <f t="shared" si="27"/>
        <v>3</v>
      </c>
      <c r="C403" s="205" t="s">
        <v>471</v>
      </c>
      <c r="D403" s="202">
        <f>SUM(D404)</f>
        <v>0</v>
      </c>
      <c r="E403" s="202">
        <f>SUM(E404)</f>
        <v>61</v>
      </c>
      <c r="F403" s="202">
        <f>SUM(F404)</f>
        <v>61</v>
      </c>
      <c r="G403" s="203"/>
      <c r="H403" s="204"/>
    </row>
    <row r="404" spans="1:8" s="180" customFormat="1" ht="15">
      <c r="A404" s="200">
        <v>21703</v>
      </c>
      <c r="B404" s="200">
        <f t="shared" si="27"/>
        <v>5</v>
      </c>
      <c r="C404" s="205" t="s">
        <v>472</v>
      </c>
      <c r="D404" s="202">
        <f>SUM(D405:D405)</f>
        <v>0</v>
      </c>
      <c r="E404" s="202">
        <f>SUM(E405:E405)</f>
        <v>61</v>
      </c>
      <c r="F404" s="202">
        <f>SUM(F405:F405)</f>
        <v>61</v>
      </c>
      <c r="G404" s="203"/>
      <c r="H404" s="204"/>
    </row>
    <row r="405" spans="1:8" s="180" customFormat="1" ht="15">
      <c r="A405" s="200">
        <v>2170399</v>
      </c>
      <c r="B405" s="200">
        <f t="shared" si="27"/>
        <v>7</v>
      </c>
      <c r="C405" s="206" t="s">
        <v>473</v>
      </c>
      <c r="D405" s="207">
        <v>0</v>
      </c>
      <c r="E405" s="208">
        <v>61</v>
      </c>
      <c r="F405" s="202">
        <v>61</v>
      </c>
      <c r="G405" s="203"/>
      <c r="H405" s="204"/>
    </row>
    <row r="406" spans="1:8" s="180" customFormat="1" ht="24">
      <c r="A406" s="200">
        <v>221</v>
      </c>
      <c r="B406" s="200">
        <f t="shared" si="27"/>
        <v>3</v>
      </c>
      <c r="C406" s="205" t="s">
        <v>474</v>
      </c>
      <c r="D406" s="202">
        <f>SUM(D407,D410)</f>
        <v>986</v>
      </c>
      <c r="E406" s="202">
        <f>SUM(E407,E410)</f>
        <v>2110</v>
      </c>
      <c r="F406" s="202">
        <f>SUM(F407,F410)</f>
        <v>2288</v>
      </c>
      <c r="G406" s="203">
        <f aca="true" t="shared" si="28" ref="G406:G411">(F406-D406)/D406</f>
        <v>1.3204868154158216</v>
      </c>
      <c r="H406" s="204" t="s">
        <v>69</v>
      </c>
    </row>
    <row r="407" spans="1:8" s="180" customFormat="1" ht="15">
      <c r="A407" s="200">
        <v>22101</v>
      </c>
      <c r="B407" s="200">
        <f t="shared" si="27"/>
        <v>5</v>
      </c>
      <c r="C407" s="205" t="s">
        <v>475</v>
      </c>
      <c r="D407" s="202">
        <f>SUM(D408:D409)</f>
        <v>0</v>
      </c>
      <c r="E407" s="202">
        <f>SUM(E408:E409)</f>
        <v>831</v>
      </c>
      <c r="F407" s="202">
        <f>SUM(F408:F409)</f>
        <v>1009</v>
      </c>
      <c r="G407" s="203"/>
      <c r="H407" s="204"/>
    </row>
    <row r="408" spans="1:8" s="180" customFormat="1" ht="15">
      <c r="A408" s="200">
        <v>2210105</v>
      </c>
      <c r="B408" s="200">
        <f t="shared" si="27"/>
        <v>7</v>
      </c>
      <c r="C408" s="206" t="s">
        <v>476</v>
      </c>
      <c r="D408" s="207">
        <v>0</v>
      </c>
      <c r="E408" s="208">
        <v>292</v>
      </c>
      <c r="F408" s="202">
        <v>391</v>
      </c>
      <c r="G408" s="203"/>
      <c r="H408" s="204"/>
    </row>
    <row r="409" spans="1:8" s="180" customFormat="1" ht="15">
      <c r="A409" s="200">
        <v>2210199</v>
      </c>
      <c r="B409" s="200">
        <f t="shared" si="27"/>
        <v>7</v>
      </c>
      <c r="C409" s="206" t="s">
        <v>477</v>
      </c>
      <c r="D409" s="207">
        <v>0</v>
      </c>
      <c r="E409" s="208">
        <v>539</v>
      </c>
      <c r="F409" s="202">
        <v>618</v>
      </c>
      <c r="G409" s="203"/>
      <c r="H409" s="204"/>
    </row>
    <row r="410" spans="1:8" s="180" customFormat="1" ht="15">
      <c r="A410" s="200">
        <v>22102</v>
      </c>
      <c r="B410" s="200">
        <f t="shared" si="27"/>
        <v>5</v>
      </c>
      <c r="C410" s="205" t="s">
        <v>478</v>
      </c>
      <c r="D410" s="202">
        <f>SUM(D411:D411)</f>
        <v>986</v>
      </c>
      <c r="E410" s="202">
        <f>SUM(E411:E411)</f>
        <v>1279</v>
      </c>
      <c r="F410" s="202">
        <f>SUM(F411:F411)</f>
        <v>1279</v>
      </c>
      <c r="G410" s="203">
        <f t="shared" si="28"/>
        <v>0.2971602434077079</v>
      </c>
      <c r="H410" s="204"/>
    </row>
    <row r="411" spans="1:8" s="180" customFormat="1" ht="15">
      <c r="A411" s="200">
        <v>2210201</v>
      </c>
      <c r="B411" s="200">
        <f t="shared" si="27"/>
        <v>7</v>
      </c>
      <c r="C411" s="206" t="s">
        <v>479</v>
      </c>
      <c r="D411" s="207">
        <v>986</v>
      </c>
      <c r="E411" s="208">
        <v>1279</v>
      </c>
      <c r="F411" s="202">
        <v>1279</v>
      </c>
      <c r="G411" s="203">
        <f t="shared" si="28"/>
        <v>0.2971602434077079</v>
      </c>
      <c r="H411" s="204"/>
    </row>
    <row r="412" spans="1:8" s="180" customFormat="1" ht="36">
      <c r="A412" s="200">
        <v>224</v>
      </c>
      <c r="B412" s="200">
        <f t="shared" si="27"/>
        <v>3</v>
      </c>
      <c r="C412" s="205" t="s">
        <v>480</v>
      </c>
      <c r="D412" s="202">
        <f>SUM(D413,D417)</f>
        <v>0</v>
      </c>
      <c r="E412" s="202">
        <f>SUM(E413,E417)</f>
        <v>418</v>
      </c>
      <c r="F412" s="202">
        <f>SUM(F413,F417)</f>
        <v>408</v>
      </c>
      <c r="G412" s="203"/>
      <c r="H412" s="204" t="s">
        <v>65</v>
      </c>
    </row>
    <row r="413" spans="1:8" s="180" customFormat="1" ht="15">
      <c r="A413" s="200">
        <v>22401</v>
      </c>
      <c r="B413" s="200">
        <f t="shared" si="27"/>
        <v>5</v>
      </c>
      <c r="C413" s="205" t="s">
        <v>481</v>
      </c>
      <c r="D413" s="202">
        <f>SUM(D414:D416)</f>
        <v>0</v>
      </c>
      <c r="E413" s="202">
        <f>SUM(E414:E416)</f>
        <v>98</v>
      </c>
      <c r="F413" s="202">
        <f>SUM(F414:F416)</f>
        <v>88</v>
      </c>
      <c r="G413" s="203"/>
      <c r="H413" s="204"/>
    </row>
    <row r="414" spans="1:8" s="180" customFormat="1" ht="15">
      <c r="A414" s="200">
        <v>2240101</v>
      </c>
      <c r="B414" s="200">
        <f t="shared" si="27"/>
        <v>7</v>
      </c>
      <c r="C414" s="206" t="s">
        <v>88</v>
      </c>
      <c r="D414" s="207">
        <v>0</v>
      </c>
      <c r="E414" s="208">
        <v>62</v>
      </c>
      <c r="F414" s="202">
        <v>63</v>
      </c>
      <c r="G414" s="203"/>
      <c r="H414" s="204"/>
    </row>
    <row r="415" spans="1:8" s="180" customFormat="1" ht="15">
      <c r="A415" s="200">
        <v>2240106</v>
      </c>
      <c r="B415" s="200">
        <f t="shared" si="27"/>
        <v>7</v>
      </c>
      <c r="C415" s="206" t="s">
        <v>482</v>
      </c>
      <c r="D415" s="207">
        <v>0</v>
      </c>
      <c r="E415" s="208">
        <v>10</v>
      </c>
      <c r="F415" s="202">
        <v>10</v>
      </c>
      <c r="G415" s="203"/>
      <c r="H415" s="204"/>
    </row>
    <row r="416" spans="1:8" s="180" customFormat="1" ht="15">
      <c r="A416" s="200">
        <v>2240199</v>
      </c>
      <c r="B416" s="200">
        <f t="shared" si="27"/>
        <v>7</v>
      </c>
      <c r="C416" s="206" t="s">
        <v>483</v>
      </c>
      <c r="D416" s="207">
        <v>0</v>
      </c>
      <c r="E416" s="208">
        <v>26</v>
      </c>
      <c r="F416" s="202">
        <v>15</v>
      </c>
      <c r="G416" s="203"/>
      <c r="H416" s="204"/>
    </row>
    <row r="417" spans="1:8" s="180" customFormat="1" ht="15">
      <c r="A417" s="200">
        <v>22402</v>
      </c>
      <c r="B417" s="200">
        <f t="shared" si="27"/>
        <v>5</v>
      </c>
      <c r="C417" s="205" t="s">
        <v>484</v>
      </c>
      <c r="D417" s="202">
        <f>SUM(D418:D418)</f>
        <v>0</v>
      </c>
      <c r="E417" s="202">
        <f>SUM(E418:E418)</f>
        <v>320</v>
      </c>
      <c r="F417" s="202">
        <f>SUM(F418:F418)</f>
        <v>320</v>
      </c>
      <c r="G417" s="203"/>
      <c r="H417" s="204"/>
    </row>
    <row r="418" spans="1:8" s="180" customFormat="1" ht="15">
      <c r="A418" s="200">
        <v>2240201</v>
      </c>
      <c r="B418" s="200">
        <f t="shared" si="27"/>
        <v>7</v>
      </c>
      <c r="C418" s="206" t="s">
        <v>88</v>
      </c>
      <c r="D418" s="207">
        <v>0</v>
      </c>
      <c r="E418" s="208">
        <v>320</v>
      </c>
      <c r="F418" s="202">
        <v>320</v>
      </c>
      <c r="G418" s="203"/>
      <c r="H418" s="204"/>
    </row>
    <row r="419" spans="1:8" s="180" customFormat="1" ht="48">
      <c r="A419" s="200">
        <v>229</v>
      </c>
      <c r="B419" s="200">
        <f t="shared" si="27"/>
        <v>3</v>
      </c>
      <c r="C419" s="205" t="s">
        <v>485</v>
      </c>
      <c r="D419" s="202">
        <f aca="true" t="shared" si="29" ref="D419:F420">D420</f>
        <v>2072</v>
      </c>
      <c r="E419" s="202">
        <f t="shared" si="29"/>
        <v>4393</v>
      </c>
      <c r="F419" s="202">
        <f t="shared" si="29"/>
        <v>4393</v>
      </c>
      <c r="G419" s="203">
        <f>(F419-D419)/D419</f>
        <v>1.1201737451737452</v>
      </c>
      <c r="H419" s="204" t="s">
        <v>486</v>
      </c>
    </row>
    <row r="420" spans="1:8" s="180" customFormat="1" ht="15">
      <c r="A420" s="200">
        <v>22999</v>
      </c>
      <c r="B420" s="200">
        <f t="shared" si="27"/>
        <v>5</v>
      </c>
      <c r="C420" s="205" t="s">
        <v>487</v>
      </c>
      <c r="D420" s="202">
        <f t="shared" si="29"/>
        <v>2072</v>
      </c>
      <c r="E420" s="202">
        <f t="shared" si="29"/>
        <v>4393</v>
      </c>
      <c r="F420" s="202">
        <f t="shared" si="29"/>
        <v>4393</v>
      </c>
      <c r="G420" s="203">
        <f>(F420-D420)/D420</f>
        <v>1.1201737451737452</v>
      </c>
      <c r="H420" s="204"/>
    </row>
    <row r="421" spans="1:8" s="180" customFormat="1" ht="15">
      <c r="A421" s="200">
        <v>2299901</v>
      </c>
      <c r="B421" s="200">
        <f t="shared" si="27"/>
        <v>7</v>
      </c>
      <c r="C421" s="206" t="s">
        <v>488</v>
      </c>
      <c r="D421" s="207">
        <v>2072</v>
      </c>
      <c r="E421" s="208">
        <v>4393</v>
      </c>
      <c r="F421" s="202">
        <v>4393</v>
      </c>
      <c r="G421" s="203">
        <f>(F421-D421)/D421</f>
        <v>1.1201737451737452</v>
      </c>
      <c r="H421" s="204"/>
    </row>
  </sheetData>
  <sheetProtection/>
  <mergeCells count="3">
    <mergeCell ref="A1:H1"/>
    <mergeCell ref="A2:H2"/>
    <mergeCell ref="A3:H3"/>
  </mergeCells>
  <printOptions/>
  <pageMargins left="0.7513888888888889" right="0.7513888888888889" top="1" bottom="1" header="0.5" footer="0.5"/>
  <pageSetup horizontalDpi="600" verticalDpi="600" orientation="portrait" paperSize="9"/>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E70"/>
  <sheetViews>
    <sheetView zoomScaleSheetLayoutView="100" workbookViewId="0" topLeftCell="A1">
      <selection activeCell="G31" sqref="G31"/>
    </sheetView>
  </sheetViews>
  <sheetFormatPr defaultColWidth="12.125" defaultRowHeight="15" customHeight="1"/>
  <cols>
    <col min="1" max="1" width="8.75390625" style="1" customWidth="1"/>
    <col min="2" max="2" width="27.875" style="163" customWidth="1"/>
    <col min="3" max="3" width="15.25390625" style="1" customWidth="1"/>
    <col min="4" max="5" width="14.625" style="1" customWidth="1"/>
    <col min="6" max="253" width="12.125" style="1" customWidth="1"/>
    <col min="254" max="16384" width="12.125" style="1" customWidth="1"/>
  </cols>
  <sheetData>
    <row r="1" spans="1:5" ht="15" customHeight="1">
      <c r="A1" s="164" t="s">
        <v>489</v>
      </c>
      <c r="B1" s="165"/>
      <c r="C1" s="164"/>
      <c r="D1" s="164"/>
      <c r="E1" s="164"/>
    </row>
    <row r="2" spans="1:5" ht="42.75" customHeight="1">
      <c r="A2" s="2" t="s">
        <v>490</v>
      </c>
      <c r="B2" s="166"/>
      <c r="C2" s="2"/>
      <c r="D2" s="2"/>
      <c r="E2" s="2"/>
    </row>
    <row r="3" spans="1:5" ht="16.5" customHeight="1">
      <c r="A3" s="167" t="s">
        <v>491</v>
      </c>
      <c r="B3" s="168"/>
      <c r="C3" s="167"/>
      <c r="D3" s="167"/>
      <c r="E3" s="167"/>
    </row>
    <row r="4" spans="1:5" s="163" customFormat="1" ht="17.25" customHeight="1">
      <c r="A4" s="169" t="s">
        <v>80</v>
      </c>
      <c r="B4" s="170" t="s">
        <v>81</v>
      </c>
      <c r="C4" s="170" t="s">
        <v>492</v>
      </c>
      <c r="D4" s="171"/>
      <c r="E4" s="172"/>
    </row>
    <row r="5" spans="1:5" s="163" customFormat="1" ht="35.25" customHeight="1">
      <c r="A5" s="173"/>
      <c r="B5" s="174"/>
      <c r="C5" s="175" t="s">
        <v>85</v>
      </c>
      <c r="D5" s="175" t="s">
        <v>493</v>
      </c>
      <c r="E5" s="169" t="s">
        <v>494</v>
      </c>
    </row>
    <row r="6" spans="1:5" ht="17.25" customHeight="1">
      <c r="A6" s="176"/>
      <c r="B6" s="169" t="s">
        <v>85</v>
      </c>
      <c r="C6" s="177">
        <v>116513</v>
      </c>
      <c r="D6" s="177">
        <v>83733</v>
      </c>
      <c r="E6" s="177">
        <f>SUM(E7,E12,E23,E31,E38,E42,E45,E49,E52,E58,E61,E66)</f>
        <v>26676</v>
      </c>
    </row>
    <row r="7" spans="1:5" ht="16.5" customHeight="1">
      <c r="A7" s="176">
        <v>501</v>
      </c>
      <c r="B7" s="178" t="s">
        <v>495</v>
      </c>
      <c r="C7" s="177">
        <v>18484</v>
      </c>
      <c r="D7" s="177">
        <v>18484</v>
      </c>
      <c r="E7" s="177">
        <f>SUM(E8:E11)</f>
        <v>0</v>
      </c>
    </row>
    <row r="8" spans="1:5" ht="16.5" customHeight="1">
      <c r="A8" s="176">
        <v>50101</v>
      </c>
      <c r="B8" s="179" t="s">
        <v>496</v>
      </c>
      <c r="C8" s="177">
        <v>10975</v>
      </c>
      <c r="D8" s="177">
        <v>10975</v>
      </c>
      <c r="E8" s="177"/>
    </row>
    <row r="9" spans="1:5" ht="16.5" customHeight="1">
      <c r="A9" s="176">
        <v>50102</v>
      </c>
      <c r="B9" s="179" t="s">
        <v>497</v>
      </c>
      <c r="C9" s="177">
        <v>4776</v>
      </c>
      <c r="D9" s="177">
        <v>4776</v>
      </c>
      <c r="E9" s="177"/>
    </row>
    <row r="10" spans="1:5" ht="16.5" customHeight="1">
      <c r="A10" s="176">
        <v>50103</v>
      </c>
      <c r="B10" s="179" t="s">
        <v>498</v>
      </c>
      <c r="C10" s="177">
        <v>1100</v>
      </c>
      <c r="D10" s="177">
        <v>1100</v>
      </c>
      <c r="E10" s="177"/>
    </row>
    <row r="11" spans="1:5" ht="16.5" customHeight="1">
      <c r="A11" s="176">
        <v>50199</v>
      </c>
      <c r="B11" s="179" t="s">
        <v>499</v>
      </c>
      <c r="C11" s="177">
        <v>1633</v>
      </c>
      <c r="D11" s="177">
        <v>1633</v>
      </c>
      <c r="E11" s="177"/>
    </row>
    <row r="12" spans="1:5" ht="16.5" customHeight="1">
      <c r="A12" s="176">
        <v>502</v>
      </c>
      <c r="B12" s="178" t="s">
        <v>500</v>
      </c>
      <c r="C12" s="177">
        <v>26738</v>
      </c>
      <c r="D12" s="177">
        <v>26738</v>
      </c>
      <c r="E12" s="177">
        <f>SUM(E13:E22)</f>
        <v>0</v>
      </c>
    </row>
    <row r="13" spans="1:5" ht="16.5" customHeight="1">
      <c r="A13" s="176">
        <v>50201</v>
      </c>
      <c r="B13" s="179" t="s">
        <v>501</v>
      </c>
      <c r="C13" s="177">
        <v>6823</v>
      </c>
      <c r="D13" s="177">
        <v>6823</v>
      </c>
      <c r="E13" s="177"/>
    </row>
    <row r="14" spans="1:5" ht="16.5" customHeight="1">
      <c r="A14" s="176">
        <v>50202</v>
      </c>
      <c r="B14" s="179" t="s">
        <v>502</v>
      </c>
      <c r="C14" s="177">
        <v>42</v>
      </c>
      <c r="D14" s="177">
        <v>42</v>
      </c>
      <c r="E14" s="177"/>
    </row>
    <row r="15" spans="1:5" ht="16.5" customHeight="1">
      <c r="A15" s="176">
        <v>50203</v>
      </c>
      <c r="B15" s="179" t="s">
        <v>503</v>
      </c>
      <c r="C15" s="177">
        <v>415</v>
      </c>
      <c r="D15" s="177">
        <v>415</v>
      </c>
      <c r="E15" s="177"/>
    </row>
    <row r="16" spans="1:5" ht="16.5" customHeight="1">
      <c r="A16" s="176">
        <v>50204</v>
      </c>
      <c r="B16" s="179" t="s">
        <v>504</v>
      </c>
      <c r="C16" s="177">
        <v>156</v>
      </c>
      <c r="D16" s="177">
        <v>156</v>
      </c>
      <c r="E16" s="177"/>
    </row>
    <row r="17" spans="1:5" ht="16.5" customHeight="1">
      <c r="A17" s="176">
        <v>50205</v>
      </c>
      <c r="B17" s="179" t="s">
        <v>505</v>
      </c>
      <c r="C17" s="177">
        <v>16605</v>
      </c>
      <c r="D17" s="177">
        <v>16605</v>
      </c>
      <c r="E17" s="177"/>
    </row>
    <row r="18" spans="1:5" ht="16.5" customHeight="1">
      <c r="A18" s="176">
        <v>50206</v>
      </c>
      <c r="B18" s="179" t="s">
        <v>506</v>
      </c>
      <c r="C18" s="177">
        <v>23</v>
      </c>
      <c r="D18" s="177">
        <v>23</v>
      </c>
      <c r="E18" s="177"/>
    </row>
    <row r="19" spans="1:5" ht="16.5" customHeight="1">
      <c r="A19" s="176">
        <v>50207</v>
      </c>
      <c r="B19" s="179" t="s">
        <v>507</v>
      </c>
      <c r="C19" s="177">
        <v>0</v>
      </c>
      <c r="D19" s="177">
        <v>0</v>
      </c>
      <c r="E19" s="177"/>
    </row>
    <row r="20" spans="1:5" ht="16.5" customHeight="1">
      <c r="A20" s="176">
        <v>50208</v>
      </c>
      <c r="B20" s="179" t="s">
        <v>508</v>
      </c>
      <c r="C20" s="177">
        <v>108</v>
      </c>
      <c r="D20" s="177">
        <v>108</v>
      </c>
      <c r="E20" s="177"/>
    </row>
    <row r="21" spans="1:5" ht="16.5" customHeight="1">
      <c r="A21" s="176">
        <v>50209</v>
      </c>
      <c r="B21" s="179" t="s">
        <v>509</v>
      </c>
      <c r="C21" s="177">
        <v>2021</v>
      </c>
      <c r="D21" s="177">
        <v>2021</v>
      </c>
      <c r="E21" s="177"/>
    </row>
    <row r="22" spans="1:5" ht="16.5" customHeight="1">
      <c r="A22" s="176">
        <v>50299</v>
      </c>
      <c r="B22" s="179" t="s">
        <v>510</v>
      </c>
      <c r="C22" s="177">
        <v>545</v>
      </c>
      <c r="D22" s="177">
        <v>545</v>
      </c>
      <c r="E22" s="177"/>
    </row>
    <row r="23" spans="1:5" ht="16.5" customHeight="1">
      <c r="A23" s="176">
        <v>503</v>
      </c>
      <c r="B23" s="178" t="s">
        <v>511</v>
      </c>
      <c r="C23" s="177">
        <v>8966</v>
      </c>
      <c r="D23" s="177">
        <v>0</v>
      </c>
      <c r="E23" s="177">
        <f>SUM(E24:E30)</f>
        <v>8966</v>
      </c>
    </row>
    <row r="24" spans="1:5" ht="16.5" customHeight="1">
      <c r="A24" s="176">
        <v>50301</v>
      </c>
      <c r="B24" s="179" t="s">
        <v>512</v>
      </c>
      <c r="C24" s="177">
        <v>894</v>
      </c>
      <c r="D24" s="177">
        <v>0</v>
      </c>
      <c r="E24" s="177">
        <f>C24-D24</f>
        <v>894</v>
      </c>
    </row>
    <row r="25" spans="1:5" ht="16.5" customHeight="1">
      <c r="A25" s="176">
        <v>50302</v>
      </c>
      <c r="B25" s="179" t="s">
        <v>513</v>
      </c>
      <c r="C25" s="177">
        <v>1477</v>
      </c>
      <c r="D25" s="177">
        <v>0</v>
      </c>
      <c r="E25" s="177">
        <f aca="true" t="shared" si="0" ref="E25:E30">C25-D25</f>
        <v>1477</v>
      </c>
    </row>
    <row r="26" spans="1:5" ht="16.5" customHeight="1">
      <c r="A26" s="176">
        <v>50303</v>
      </c>
      <c r="B26" s="179" t="s">
        <v>514</v>
      </c>
      <c r="C26" s="177">
        <v>39</v>
      </c>
      <c r="D26" s="177">
        <v>0</v>
      </c>
      <c r="E26" s="177">
        <f t="shared" si="0"/>
        <v>39</v>
      </c>
    </row>
    <row r="27" spans="1:5" ht="17.25" customHeight="1">
      <c r="A27" s="176">
        <v>50305</v>
      </c>
      <c r="B27" s="179" t="s">
        <v>515</v>
      </c>
      <c r="C27" s="177">
        <v>17</v>
      </c>
      <c r="D27" s="177">
        <v>0</v>
      </c>
      <c r="E27" s="177">
        <f t="shared" si="0"/>
        <v>17</v>
      </c>
    </row>
    <row r="28" spans="1:5" ht="16.5" customHeight="1">
      <c r="A28" s="176">
        <v>50306</v>
      </c>
      <c r="B28" s="179" t="s">
        <v>516</v>
      </c>
      <c r="C28" s="177">
        <v>2611</v>
      </c>
      <c r="D28" s="177">
        <v>0</v>
      </c>
      <c r="E28" s="177">
        <f t="shared" si="0"/>
        <v>2611</v>
      </c>
    </row>
    <row r="29" spans="1:5" ht="16.5" customHeight="1">
      <c r="A29" s="176">
        <v>50307</v>
      </c>
      <c r="B29" s="179" t="s">
        <v>517</v>
      </c>
      <c r="C29" s="177">
        <v>3155</v>
      </c>
      <c r="D29" s="177">
        <v>0</v>
      </c>
      <c r="E29" s="177">
        <f t="shared" si="0"/>
        <v>3155</v>
      </c>
    </row>
    <row r="30" spans="1:5" ht="16.5" customHeight="1">
      <c r="A30" s="176">
        <v>50399</v>
      </c>
      <c r="B30" s="179" t="s">
        <v>518</v>
      </c>
      <c r="C30" s="177">
        <v>773</v>
      </c>
      <c r="D30" s="177">
        <v>0</v>
      </c>
      <c r="E30" s="177">
        <f t="shared" si="0"/>
        <v>773</v>
      </c>
    </row>
    <row r="31" spans="1:5" ht="16.5" customHeight="1">
      <c r="A31" s="176">
        <v>504</v>
      </c>
      <c r="B31" s="178" t="s">
        <v>519</v>
      </c>
      <c r="C31" s="177">
        <v>0</v>
      </c>
      <c r="D31" s="177">
        <v>0</v>
      </c>
      <c r="E31" s="177">
        <f>SUM(E32:E37)</f>
        <v>0</v>
      </c>
    </row>
    <row r="32" spans="1:5" ht="16.5" customHeight="1">
      <c r="A32" s="176">
        <v>50401</v>
      </c>
      <c r="B32" s="179" t="s">
        <v>512</v>
      </c>
      <c r="C32" s="177">
        <v>0</v>
      </c>
      <c r="D32" s="177">
        <v>0</v>
      </c>
      <c r="E32" s="177"/>
    </row>
    <row r="33" spans="1:5" ht="16.5" customHeight="1">
      <c r="A33" s="176">
        <v>50402</v>
      </c>
      <c r="B33" s="179" t="s">
        <v>513</v>
      </c>
      <c r="C33" s="177">
        <v>0</v>
      </c>
      <c r="D33" s="177">
        <v>0</v>
      </c>
      <c r="E33" s="177"/>
    </row>
    <row r="34" spans="1:5" ht="16.5" customHeight="1">
      <c r="A34" s="176">
        <v>50403</v>
      </c>
      <c r="B34" s="179" t="s">
        <v>514</v>
      </c>
      <c r="C34" s="177">
        <v>0</v>
      </c>
      <c r="D34" s="177">
        <v>0</v>
      </c>
      <c r="E34" s="177"/>
    </row>
    <row r="35" spans="1:5" ht="16.5" customHeight="1">
      <c r="A35" s="176">
        <v>50404</v>
      </c>
      <c r="B35" s="179" t="s">
        <v>516</v>
      </c>
      <c r="C35" s="177">
        <v>0</v>
      </c>
      <c r="D35" s="177">
        <v>0</v>
      </c>
      <c r="E35" s="177"/>
    </row>
    <row r="36" spans="1:5" ht="16.5" customHeight="1">
      <c r="A36" s="176">
        <v>50405</v>
      </c>
      <c r="B36" s="179" t="s">
        <v>517</v>
      </c>
      <c r="C36" s="177">
        <v>0</v>
      </c>
      <c r="D36" s="177">
        <v>0</v>
      </c>
      <c r="E36" s="177"/>
    </row>
    <row r="37" spans="1:5" ht="17.25" customHeight="1">
      <c r="A37" s="176">
        <v>50499</v>
      </c>
      <c r="B37" s="179" t="s">
        <v>518</v>
      </c>
      <c r="C37" s="177">
        <v>0</v>
      </c>
      <c r="D37" s="177">
        <v>0</v>
      </c>
      <c r="E37" s="177"/>
    </row>
    <row r="38" spans="1:5" ht="16.5" customHeight="1">
      <c r="A38" s="176">
        <v>505</v>
      </c>
      <c r="B38" s="178" t="s">
        <v>520</v>
      </c>
      <c r="C38" s="177">
        <v>38272</v>
      </c>
      <c r="D38" s="177">
        <v>38272</v>
      </c>
      <c r="E38" s="177">
        <f>SUM(E39:E41)</f>
        <v>0</v>
      </c>
    </row>
    <row r="39" spans="1:5" ht="16.5" customHeight="1">
      <c r="A39" s="176">
        <v>50501</v>
      </c>
      <c r="B39" s="179" t="s">
        <v>521</v>
      </c>
      <c r="C39" s="177">
        <v>25269</v>
      </c>
      <c r="D39" s="177">
        <v>25269</v>
      </c>
      <c r="E39" s="177"/>
    </row>
    <row r="40" spans="1:5" ht="16.5" customHeight="1">
      <c r="A40" s="176">
        <v>50502</v>
      </c>
      <c r="B40" s="179" t="s">
        <v>522</v>
      </c>
      <c r="C40" s="177">
        <v>12999</v>
      </c>
      <c r="D40" s="177">
        <v>12999</v>
      </c>
      <c r="E40" s="177"/>
    </row>
    <row r="41" spans="1:5" ht="16.5" customHeight="1">
      <c r="A41" s="176">
        <v>50599</v>
      </c>
      <c r="B41" s="179" t="s">
        <v>523</v>
      </c>
      <c r="C41" s="177">
        <v>4</v>
      </c>
      <c r="D41" s="177">
        <v>4</v>
      </c>
      <c r="E41" s="177"/>
    </row>
    <row r="42" spans="1:5" ht="16.5" customHeight="1">
      <c r="A42" s="176">
        <v>506</v>
      </c>
      <c r="B42" s="178" t="s">
        <v>524</v>
      </c>
      <c r="C42" s="177">
        <v>1141</v>
      </c>
      <c r="D42" s="177">
        <v>0</v>
      </c>
      <c r="E42" s="177">
        <f>SUM(E43:E44)</f>
        <v>0</v>
      </c>
    </row>
    <row r="43" spans="1:5" ht="16.5" customHeight="1">
      <c r="A43" s="176">
        <v>50601</v>
      </c>
      <c r="B43" s="179" t="s">
        <v>525</v>
      </c>
      <c r="C43" s="177">
        <v>1132</v>
      </c>
      <c r="D43" s="177">
        <v>0</v>
      </c>
      <c r="E43" s="177"/>
    </row>
    <row r="44" spans="1:5" ht="16.5" customHeight="1">
      <c r="A44" s="176">
        <v>50602</v>
      </c>
      <c r="B44" s="179" t="s">
        <v>526</v>
      </c>
      <c r="C44" s="177">
        <v>9</v>
      </c>
      <c r="D44" s="177">
        <v>0</v>
      </c>
      <c r="E44" s="177"/>
    </row>
    <row r="45" spans="1:5" ht="16.5" customHeight="1">
      <c r="A45" s="176">
        <v>507</v>
      </c>
      <c r="B45" s="178" t="s">
        <v>527</v>
      </c>
      <c r="C45" s="177">
        <v>4956</v>
      </c>
      <c r="D45" s="177">
        <v>0</v>
      </c>
      <c r="E45" s="177">
        <f>SUM(E46:E48)</f>
        <v>0</v>
      </c>
    </row>
    <row r="46" spans="1:5" ht="16.5" customHeight="1">
      <c r="A46" s="176">
        <v>50701</v>
      </c>
      <c r="B46" s="179" t="s">
        <v>528</v>
      </c>
      <c r="C46" s="177">
        <v>51</v>
      </c>
      <c r="D46" s="177">
        <v>0</v>
      </c>
      <c r="E46" s="177"/>
    </row>
    <row r="47" spans="1:5" ht="16.5" customHeight="1">
      <c r="A47" s="176">
        <v>50702</v>
      </c>
      <c r="B47" s="179" t="s">
        <v>529</v>
      </c>
      <c r="C47" s="177">
        <v>59</v>
      </c>
      <c r="D47" s="177">
        <v>0</v>
      </c>
      <c r="E47" s="177"/>
    </row>
    <row r="48" spans="1:5" ht="16.5" customHeight="1">
      <c r="A48" s="176">
        <v>50799</v>
      </c>
      <c r="B48" s="179" t="s">
        <v>530</v>
      </c>
      <c r="C48" s="177">
        <v>4846</v>
      </c>
      <c r="D48" s="177">
        <v>0</v>
      </c>
      <c r="E48" s="177"/>
    </row>
    <row r="49" spans="1:5" ht="16.5" customHeight="1">
      <c r="A49" s="176">
        <v>508</v>
      </c>
      <c r="B49" s="178" t="s">
        <v>531</v>
      </c>
      <c r="C49" s="177">
        <v>7</v>
      </c>
      <c r="D49" s="177">
        <v>0</v>
      </c>
      <c r="E49" s="177">
        <f>SUM(E50:E51)</f>
        <v>0</v>
      </c>
    </row>
    <row r="50" spans="1:5" ht="16.5" customHeight="1">
      <c r="A50" s="176">
        <v>50801</v>
      </c>
      <c r="B50" s="179" t="s">
        <v>532</v>
      </c>
      <c r="C50" s="177">
        <v>0</v>
      </c>
      <c r="D50" s="177">
        <v>0</v>
      </c>
      <c r="E50" s="177"/>
    </row>
    <row r="51" spans="1:5" ht="17.25" customHeight="1">
      <c r="A51" s="176">
        <v>50802</v>
      </c>
      <c r="B51" s="179" t="s">
        <v>533</v>
      </c>
      <c r="C51" s="177">
        <v>7</v>
      </c>
      <c r="D51" s="177">
        <v>0</v>
      </c>
      <c r="E51" s="177"/>
    </row>
    <row r="52" spans="1:5" ht="16.5" customHeight="1">
      <c r="A52" s="176">
        <v>509</v>
      </c>
      <c r="B52" s="178" t="s">
        <v>534</v>
      </c>
      <c r="C52" s="177">
        <v>12611</v>
      </c>
      <c r="D52" s="177">
        <v>239</v>
      </c>
      <c r="E52" s="177">
        <f>SUM(E53:E57)</f>
        <v>12372</v>
      </c>
    </row>
    <row r="53" spans="1:5" ht="16.5" customHeight="1">
      <c r="A53" s="176">
        <v>50901</v>
      </c>
      <c r="B53" s="179" t="s">
        <v>535</v>
      </c>
      <c r="C53" s="177">
        <v>9481</v>
      </c>
      <c r="D53" s="177">
        <v>0</v>
      </c>
      <c r="E53" s="177">
        <f>C53-D53</f>
        <v>9481</v>
      </c>
    </row>
    <row r="54" spans="1:5" ht="16.5" customHeight="1">
      <c r="A54" s="176">
        <v>50902</v>
      </c>
      <c r="B54" s="179" t="s">
        <v>536</v>
      </c>
      <c r="C54" s="177">
        <v>84</v>
      </c>
      <c r="D54" s="177">
        <v>0</v>
      </c>
      <c r="E54" s="177">
        <f>C54-D54</f>
        <v>84</v>
      </c>
    </row>
    <row r="55" spans="1:5" ht="16.5" customHeight="1">
      <c r="A55" s="176">
        <v>50903</v>
      </c>
      <c r="B55" s="179" t="s">
        <v>537</v>
      </c>
      <c r="C55" s="177">
        <v>474</v>
      </c>
      <c r="D55" s="177">
        <v>0</v>
      </c>
      <c r="E55" s="177">
        <f>C55-D55</f>
        <v>474</v>
      </c>
    </row>
    <row r="56" spans="1:5" ht="16.5" customHeight="1">
      <c r="A56" s="176">
        <v>50905</v>
      </c>
      <c r="B56" s="179" t="s">
        <v>538</v>
      </c>
      <c r="C56" s="177">
        <v>298</v>
      </c>
      <c r="D56" s="177">
        <v>239</v>
      </c>
      <c r="E56" s="177">
        <f>C56-D56</f>
        <v>59</v>
      </c>
    </row>
    <row r="57" spans="1:5" ht="16.5" customHeight="1">
      <c r="A57" s="176">
        <v>50999</v>
      </c>
      <c r="B57" s="179" t="s">
        <v>539</v>
      </c>
      <c r="C57" s="177">
        <v>2274</v>
      </c>
      <c r="D57" s="177">
        <v>0</v>
      </c>
      <c r="E57" s="177">
        <f>C57-D57</f>
        <v>2274</v>
      </c>
    </row>
    <row r="58" spans="1:5" ht="16.5" customHeight="1">
      <c r="A58" s="176">
        <v>510</v>
      </c>
      <c r="B58" s="178" t="s">
        <v>540</v>
      </c>
      <c r="C58" s="177">
        <v>1445</v>
      </c>
      <c r="D58" s="177">
        <v>0</v>
      </c>
      <c r="E58" s="177">
        <f>SUM(E59:E60)</f>
        <v>1445</v>
      </c>
    </row>
    <row r="59" spans="1:5" ht="16.5" customHeight="1">
      <c r="A59" s="176">
        <v>51002</v>
      </c>
      <c r="B59" s="179" t="s">
        <v>541</v>
      </c>
      <c r="C59" s="177">
        <v>1445</v>
      </c>
      <c r="D59" s="177">
        <v>0</v>
      </c>
      <c r="E59" s="177">
        <f>C59-D59</f>
        <v>1445</v>
      </c>
    </row>
    <row r="60" spans="1:5" ht="16.5" customHeight="1">
      <c r="A60" s="176">
        <v>51003</v>
      </c>
      <c r="B60" s="179" t="s">
        <v>542</v>
      </c>
      <c r="C60" s="177">
        <v>0</v>
      </c>
      <c r="D60" s="177">
        <v>0</v>
      </c>
      <c r="E60" s="177"/>
    </row>
    <row r="61" spans="1:5" ht="16.5" customHeight="1">
      <c r="A61" s="176">
        <v>511</v>
      </c>
      <c r="B61" s="178" t="s">
        <v>543</v>
      </c>
      <c r="C61" s="177">
        <v>0</v>
      </c>
      <c r="D61" s="177">
        <v>0</v>
      </c>
      <c r="E61" s="177">
        <f>SUM(E62:E65)</f>
        <v>0</v>
      </c>
    </row>
    <row r="62" spans="1:5" ht="16.5" customHeight="1">
      <c r="A62" s="176">
        <v>51101</v>
      </c>
      <c r="B62" s="179" t="s">
        <v>544</v>
      </c>
      <c r="C62" s="177">
        <v>0</v>
      </c>
      <c r="D62" s="177">
        <v>0</v>
      </c>
      <c r="E62" s="177"/>
    </row>
    <row r="63" spans="1:5" ht="16.5" customHeight="1">
      <c r="A63" s="176">
        <v>51102</v>
      </c>
      <c r="B63" s="179" t="s">
        <v>545</v>
      </c>
      <c r="C63" s="177">
        <v>0</v>
      </c>
      <c r="D63" s="177">
        <v>0</v>
      </c>
      <c r="E63" s="177"/>
    </row>
    <row r="64" spans="1:5" ht="16.5" customHeight="1">
      <c r="A64" s="176">
        <v>51103</v>
      </c>
      <c r="B64" s="179" t="s">
        <v>546</v>
      </c>
      <c r="C64" s="177">
        <v>0</v>
      </c>
      <c r="D64" s="177">
        <v>0</v>
      </c>
      <c r="E64" s="177"/>
    </row>
    <row r="65" spans="1:5" ht="16.5" customHeight="1">
      <c r="A65" s="176">
        <v>51104</v>
      </c>
      <c r="B65" s="179" t="s">
        <v>547</v>
      </c>
      <c r="C65" s="177">
        <v>0</v>
      </c>
      <c r="D65" s="177">
        <v>0</v>
      </c>
      <c r="E65" s="177"/>
    </row>
    <row r="66" spans="1:5" ht="16.5" customHeight="1">
      <c r="A66" s="176">
        <v>599</v>
      </c>
      <c r="B66" s="178" t="s">
        <v>548</v>
      </c>
      <c r="C66" s="177">
        <v>3893</v>
      </c>
      <c r="D66" s="177">
        <v>0</v>
      </c>
      <c r="E66" s="177">
        <f>SUM(E67:E70)</f>
        <v>3893</v>
      </c>
    </row>
    <row r="67" spans="1:5" ht="17.25" customHeight="1">
      <c r="A67" s="176">
        <v>59906</v>
      </c>
      <c r="B67" s="179" t="s">
        <v>549</v>
      </c>
      <c r="C67" s="177">
        <v>0</v>
      </c>
      <c r="D67" s="177">
        <v>0</v>
      </c>
      <c r="E67" s="177"/>
    </row>
    <row r="68" spans="1:5" ht="16.5" customHeight="1">
      <c r="A68" s="176">
        <v>59907</v>
      </c>
      <c r="B68" s="179" t="s">
        <v>550</v>
      </c>
      <c r="C68" s="177">
        <v>0</v>
      </c>
      <c r="D68" s="177">
        <v>0</v>
      </c>
      <c r="E68" s="177"/>
    </row>
    <row r="69" spans="1:5" ht="27" customHeight="1">
      <c r="A69" s="176">
        <v>59908</v>
      </c>
      <c r="B69" s="179" t="s">
        <v>551</v>
      </c>
      <c r="C69" s="177">
        <v>3772</v>
      </c>
      <c r="D69" s="177">
        <v>0</v>
      </c>
      <c r="E69" s="177">
        <f>C69-D69</f>
        <v>3772</v>
      </c>
    </row>
    <row r="70" spans="1:5" ht="16.5" customHeight="1">
      <c r="A70" s="176">
        <v>59999</v>
      </c>
      <c r="B70" s="179" t="s">
        <v>552</v>
      </c>
      <c r="C70" s="177">
        <v>121</v>
      </c>
      <c r="D70" s="177">
        <v>0</v>
      </c>
      <c r="E70" s="177">
        <f>C70-D70</f>
        <v>121</v>
      </c>
    </row>
  </sheetData>
  <sheetProtection/>
  <mergeCells count="6">
    <mergeCell ref="A1:E1"/>
    <mergeCell ref="A2:E2"/>
    <mergeCell ref="A3:E3"/>
    <mergeCell ref="C4:E4"/>
    <mergeCell ref="A4:A5"/>
    <mergeCell ref="B4:B5"/>
  </mergeCells>
  <printOptions/>
  <pageMargins left="0.5902777777777778" right="0.4722222222222222" top="0.9842519685039371" bottom="0.9842519685039371"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8"/>
  <sheetViews>
    <sheetView zoomScaleSheetLayoutView="100" workbookViewId="0" topLeftCell="A1">
      <selection activeCell="L18" sqref="L18"/>
    </sheetView>
  </sheetViews>
  <sheetFormatPr defaultColWidth="8.75390625" defaultRowHeight="14.25"/>
  <cols>
    <col min="1" max="1" width="23.75390625" style="146" customWidth="1"/>
    <col min="2" max="2" width="17.75390625" style="147" customWidth="1"/>
    <col min="3" max="3" width="19.75390625" style="147" customWidth="1"/>
    <col min="4" max="4" width="13.00390625" style="146" customWidth="1"/>
    <col min="5" max="5" width="8.50390625" style="146" hidden="1" customWidth="1"/>
    <col min="6" max="6" width="22.75390625" style="146" bestFit="1" customWidth="1"/>
    <col min="7" max="16384" width="8.75390625" style="146" customWidth="1"/>
  </cols>
  <sheetData>
    <row r="1" spans="1:6" ht="24.75" customHeight="1">
      <c r="A1" s="148" t="s">
        <v>553</v>
      </c>
      <c r="B1" s="149"/>
      <c r="C1" s="149"/>
      <c r="D1" s="150"/>
      <c r="E1" s="150"/>
      <c r="F1" s="150"/>
    </row>
    <row r="2" spans="1:6" ht="24.75" customHeight="1">
      <c r="A2" s="151" t="s">
        <v>554</v>
      </c>
      <c r="B2" s="151"/>
      <c r="C2" s="151"/>
      <c r="D2" s="151"/>
      <c r="E2" s="151"/>
      <c r="F2" s="151"/>
    </row>
    <row r="3" spans="1:6" s="145" customFormat="1" ht="24.75" customHeight="1">
      <c r="A3" s="152" t="s">
        <v>2</v>
      </c>
      <c r="B3" s="153"/>
      <c r="C3" s="153"/>
      <c r="D3" s="153"/>
      <c r="E3" s="153"/>
      <c r="F3" s="153"/>
    </row>
    <row r="4" spans="1:6" ht="24.75" customHeight="1">
      <c r="A4" s="154" t="s">
        <v>555</v>
      </c>
      <c r="B4" s="155" t="s">
        <v>556</v>
      </c>
      <c r="C4" s="155" t="s">
        <v>557</v>
      </c>
      <c r="D4" s="156" t="s">
        <v>558</v>
      </c>
      <c r="E4" s="157"/>
      <c r="F4" s="158" t="s">
        <v>559</v>
      </c>
    </row>
    <row r="5" spans="1:6" ht="24.75" customHeight="1">
      <c r="A5" s="159" t="s">
        <v>560</v>
      </c>
      <c r="B5" s="160">
        <v>27</v>
      </c>
      <c r="C5" s="138">
        <v>23</v>
      </c>
      <c r="D5" s="161">
        <f>(C5-B5)/B5</f>
        <v>-0.14814814814814814</v>
      </c>
      <c r="E5" s="162" t="e">
        <f>#REF!/#REF!-1</f>
        <v>#REF!</v>
      </c>
      <c r="F5" s="143"/>
    </row>
    <row r="6" spans="1:6" ht="24.75" customHeight="1">
      <c r="A6" s="159" t="s">
        <v>561</v>
      </c>
      <c r="B6" s="160">
        <v>93</v>
      </c>
      <c r="C6" s="138">
        <v>108</v>
      </c>
      <c r="D6" s="161">
        <f>(C6-B6)/B6</f>
        <v>0.16129032258064516</v>
      </c>
      <c r="E6" s="162" t="e">
        <f>#REF!/#REF!-1</f>
        <v>#REF!</v>
      </c>
      <c r="F6" s="143"/>
    </row>
    <row r="7" spans="1:6" ht="28.5" customHeight="1">
      <c r="A7" s="159" t="s">
        <v>562</v>
      </c>
      <c r="B7" s="160">
        <v>0</v>
      </c>
      <c r="C7" s="138">
        <v>0</v>
      </c>
      <c r="D7" s="161"/>
      <c r="E7" s="162" t="e">
        <f>#REF!/#REF!-1</f>
        <v>#REF!</v>
      </c>
      <c r="F7" s="143"/>
    </row>
    <row r="8" spans="1:6" ht="33.75" customHeight="1">
      <c r="A8" s="159" t="s">
        <v>563</v>
      </c>
      <c r="B8" s="160">
        <f>SUM(B5:B7)</f>
        <v>120</v>
      </c>
      <c r="C8" s="160">
        <f>SUM(C5:C7)</f>
        <v>131</v>
      </c>
      <c r="D8" s="161">
        <f>(C8-B8)/B8</f>
        <v>0.09166666666666666</v>
      </c>
      <c r="E8" s="150"/>
      <c r="F8" s="143" t="s">
        <v>564</v>
      </c>
    </row>
  </sheetData>
  <sheetProtection/>
  <mergeCells count="2">
    <mergeCell ref="A2:F2"/>
    <mergeCell ref="A3:F3"/>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C23"/>
  <sheetViews>
    <sheetView zoomScaleSheetLayoutView="100" workbookViewId="0" topLeftCell="A1">
      <selection activeCell="C26" sqref="C26"/>
    </sheetView>
  </sheetViews>
  <sheetFormatPr defaultColWidth="13.125" defaultRowHeight="14.25"/>
  <cols>
    <col min="1" max="1" width="13.125" style="10" customWidth="1"/>
    <col min="2" max="2" width="37.50390625" style="10" customWidth="1"/>
    <col min="3" max="3" width="22.375" style="10" customWidth="1"/>
    <col min="4" max="16384" width="13.125" style="10" customWidth="1"/>
  </cols>
  <sheetData>
    <row r="1" spans="1:3" ht="20.25">
      <c r="A1" s="136" t="s">
        <v>565</v>
      </c>
      <c r="B1" s="136"/>
      <c r="C1" s="136"/>
    </row>
    <row r="2" spans="1:3" ht="15">
      <c r="A2" s="137" t="s">
        <v>80</v>
      </c>
      <c r="B2" s="138" t="s">
        <v>566</v>
      </c>
      <c r="C2" s="138" t="s">
        <v>563</v>
      </c>
    </row>
    <row r="3" spans="1:3" ht="15">
      <c r="A3" s="139"/>
      <c r="B3" s="140" t="s">
        <v>567</v>
      </c>
      <c r="C3" s="141">
        <v>0</v>
      </c>
    </row>
    <row r="4" spans="1:3" ht="15">
      <c r="A4" s="142"/>
      <c r="B4" s="143" t="s">
        <v>567</v>
      </c>
      <c r="C4" s="142">
        <v>0</v>
      </c>
    </row>
    <row r="5" spans="1:3" ht="15">
      <c r="A5" s="142"/>
      <c r="B5" s="143" t="s">
        <v>568</v>
      </c>
      <c r="C5" s="142">
        <v>0</v>
      </c>
    </row>
    <row r="6" spans="1:3" ht="15">
      <c r="A6" s="142"/>
      <c r="B6" s="142"/>
      <c r="C6" s="142"/>
    </row>
    <row r="7" spans="1:3" ht="15">
      <c r="A7" s="142"/>
      <c r="B7" s="142"/>
      <c r="C7" s="142"/>
    </row>
    <row r="8" spans="1:3" ht="15">
      <c r="A8" s="142"/>
      <c r="B8" s="142"/>
      <c r="C8" s="142"/>
    </row>
    <row r="9" spans="1:3" ht="15">
      <c r="A9" s="142"/>
      <c r="B9" s="142"/>
      <c r="C9" s="142"/>
    </row>
    <row r="10" spans="1:3" ht="15">
      <c r="A10" s="142"/>
      <c r="B10" s="142"/>
      <c r="C10" s="142"/>
    </row>
    <row r="11" spans="1:3" ht="15">
      <c r="A11" s="142"/>
      <c r="B11" s="142"/>
      <c r="C11" s="142"/>
    </row>
    <row r="12" spans="1:3" ht="15">
      <c r="A12" s="142"/>
      <c r="B12" s="142"/>
      <c r="C12" s="142"/>
    </row>
    <row r="13" spans="1:3" ht="15">
      <c r="A13" s="142"/>
      <c r="B13" s="142"/>
      <c r="C13" s="142"/>
    </row>
    <row r="14" spans="1:3" ht="15">
      <c r="A14" s="142"/>
      <c r="B14" s="142"/>
      <c r="C14" s="142"/>
    </row>
    <row r="15" spans="1:3" ht="15">
      <c r="A15" s="142"/>
      <c r="B15" s="142"/>
      <c r="C15" s="142"/>
    </row>
    <row r="16" spans="1:3" ht="15">
      <c r="A16" s="142"/>
      <c r="B16" s="142"/>
      <c r="C16" s="142"/>
    </row>
    <row r="17" spans="1:3" ht="15">
      <c r="A17" s="142"/>
      <c r="B17" s="142"/>
      <c r="C17" s="142"/>
    </row>
    <row r="18" spans="1:3" ht="15">
      <c r="A18" s="142"/>
      <c r="B18" s="142"/>
      <c r="C18" s="142"/>
    </row>
    <row r="19" spans="1:3" ht="15">
      <c r="A19" s="142"/>
      <c r="B19" s="142"/>
      <c r="C19" s="142"/>
    </row>
    <row r="20" spans="1:3" ht="15">
      <c r="A20" s="142"/>
      <c r="B20" s="142"/>
      <c r="C20" s="142"/>
    </row>
    <row r="21" spans="1:3" ht="15">
      <c r="A21" s="142"/>
      <c r="B21" s="142"/>
      <c r="C21" s="142"/>
    </row>
    <row r="22" spans="1:3" ht="15">
      <c r="A22" s="142"/>
      <c r="B22" s="142"/>
      <c r="C22" s="142"/>
    </row>
    <row r="23" ht="20.25">
      <c r="A23" s="144" t="s">
        <v>569</v>
      </c>
    </row>
  </sheetData>
  <sheetProtection/>
  <mergeCells count="1">
    <mergeCell ref="A1:C1"/>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IV65536"/>
  <sheetViews>
    <sheetView zoomScaleSheetLayoutView="100" workbookViewId="0" topLeftCell="A1">
      <selection activeCell="A1" sqref="A1:IV65536"/>
    </sheetView>
  </sheetViews>
  <sheetFormatPr defaultColWidth="9.00390625" defaultRowHeight="14.25"/>
  <cols>
    <col min="1" max="1" width="13.50390625" style="37" customWidth="1"/>
    <col min="2" max="2" width="18.875" style="26" customWidth="1"/>
    <col min="3" max="3" width="53.125" style="38" customWidth="1"/>
    <col min="4" max="4" width="13.375" style="39" customWidth="1"/>
    <col min="5" max="6" width="9.00390625" style="35" customWidth="1"/>
    <col min="7" max="7" width="12.875" style="35" bestFit="1" customWidth="1"/>
    <col min="8" max="9" width="9.00390625" style="40" customWidth="1"/>
    <col min="10" max="10" width="9.00390625" style="41" customWidth="1"/>
    <col min="11" max="11" width="17.625" style="42" customWidth="1"/>
    <col min="12" max="12" width="8.25390625" style="38" hidden="1" customWidth="1"/>
    <col min="13" max="13" width="8.25390625" style="43" hidden="1" customWidth="1"/>
    <col min="14" max="14" width="8.25390625" style="33" hidden="1" customWidth="1"/>
    <col min="15" max="19" width="8.25390625" style="35" customWidth="1"/>
    <col min="20" max="252" width="9.00390625" style="35" customWidth="1"/>
    <col min="253" max="16384" width="9.00390625" style="36" customWidth="1"/>
  </cols>
  <sheetData>
    <row r="1" spans="1:254" s="20" customFormat="1" ht="42.75" customHeight="1">
      <c r="A1" s="44" t="s">
        <v>570</v>
      </c>
      <c r="B1" s="45"/>
      <c r="C1" s="45"/>
      <c r="D1" s="45"/>
      <c r="E1" s="45"/>
      <c r="F1" s="45"/>
      <c r="G1" s="45"/>
      <c r="H1" s="45"/>
      <c r="I1" s="45"/>
      <c r="J1" s="67"/>
      <c r="K1" s="68"/>
      <c r="L1" s="69"/>
      <c r="M1" s="70"/>
      <c r="N1" s="71"/>
      <c r="IS1" s="36"/>
      <c r="IT1" s="36"/>
    </row>
    <row r="2" spans="1:18" s="21" customFormat="1" ht="21.75" customHeight="1">
      <c r="A2" s="46"/>
      <c r="B2" s="47"/>
      <c r="C2" s="47"/>
      <c r="D2" s="47"/>
      <c r="E2" s="47"/>
      <c r="F2" s="48"/>
      <c r="G2" s="49" t="s">
        <v>2</v>
      </c>
      <c r="H2" s="50"/>
      <c r="I2" s="72"/>
      <c r="J2" s="72"/>
      <c r="K2" s="73"/>
      <c r="L2" s="74"/>
      <c r="M2" s="50"/>
      <c r="N2" s="75"/>
      <c r="R2" s="86"/>
    </row>
    <row r="3" spans="1:256" s="22" customFormat="1" ht="21.75" customHeight="1">
      <c r="A3" s="51" t="s">
        <v>571</v>
      </c>
      <c r="B3" s="51" t="s">
        <v>572</v>
      </c>
      <c r="C3" s="52" t="s">
        <v>573</v>
      </c>
      <c r="D3" s="52" t="s">
        <v>574</v>
      </c>
      <c r="E3" s="52" t="s">
        <v>575</v>
      </c>
      <c r="F3" s="52" t="s">
        <v>576</v>
      </c>
      <c r="G3" s="52" t="s">
        <v>577</v>
      </c>
      <c r="H3" s="52" t="s">
        <v>578</v>
      </c>
      <c r="I3" s="52" t="s">
        <v>579</v>
      </c>
      <c r="J3" s="52" t="s">
        <v>580</v>
      </c>
      <c r="K3" s="76" t="s">
        <v>81</v>
      </c>
      <c r="L3" s="77" t="s">
        <v>581</v>
      </c>
      <c r="M3" s="78" t="s">
        <v>582</v>
      </c>
      <c r="N3" s="76" t="s">
        <v>583</v>
      </c>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87"/>
      <c r="IV3" s="87"/>
    </row>
    <row r="4" spans="1:256" s="23" customFormat="1" ht="27.75" customHeight="1">
      <c r="A4" s="53" t="s">
        <v>584</v>
      </c>
      <c r="B4" s="53" t="s">
        <v>585</v>
      </c>
      <c r="C4" s="54" t="s">
        <v>586</v>
      </c>
      <c r="D4" s="54">
        <v>75</v>
      </c>
      <c r="E4" s="53"/>
      <c r="F4" s="53"/>
      <c r="G4" s="53">
        <v>75</v>
      </c>
      <c r="H4" s="53">
        <v>212</v>
      </c>
      <c r="I4" s="53">
        <v>21201</v>
      </c>
      <c r="J4" s="54">
        <v>2120104</v>
      </c>
      <c r="K4" s="54" t="s">
        <v>587</v>
      </c>
      <c r="L4" s="80"/>
      <c r="M4" s="81"/>
      <c r="N4" s="53">
        <v>75</v>
      </c>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s="23" customFormat="1" ht="27.75" customHeight="1">
      <c r="A5" s="53" t="s">
        <v>584</v>
      </c>
      <c r="B5" s="53" t="s">
        <v>588</v>
      </c>
      <c r="C5" s="54" t="s">
        <v>589</v>
      </c>
      <c r="D5" s="54">
        <v>400</v>
      </c>
      <c r="E5" s="53"/>
      <c r="F5" s="53"/>
      <c r="G5" s="53">
        <v>400</v>
      </c>
      <c r="H5" s="53">
        <v>201</v>
      </c>
      <c r="I5" s="53">
        <v>20103</v>
      </c>
      <c r="J5" s="54">
        <v>2010399</v>
      </c>
      <c r="K5" s="54" t="s">
        <v>590</v>
      </c>
      <c r="L5" s="80">
        <v>59999</v>
      </c>
      <c r="M5" s="81">
        <v>39999</v>
      </c>
      <c r="N5" s="53">
        <v>100</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s="23" customFormat="1" ht="27.75" customHeight="1">
      <c r="A6" s="53" t="s">
        <v>584</v>
      </c>
      <c r="B6" s="53" t="s">
        <v>591</v>
      </c>
      <c r="C6" s="54" t="s">
        <v>592</v>
      </c>
      <c r="D6" s="54">
        <v>85.62</v>
      </c>
      <c r="E6" s="53"/>
      <c r="F6" s="53"/>
      <c r="G6" s="53">
        <v>85.62</v>
      </c>
      <c r="H6" s="53">
        <v>208</v>
      </c>
      <c r="I6" s="53">
        <v>20806</v>
      </c>
      <c r="J6" s="54">
        <v>2080699</v>
      </c>
      <c r="K6" s="54" t="s">
        <v>593</v>
      </c>
      <c r="L6" s="80">
        <v>50299</v>
      </c>
      <c r="M6" s="81">
        <v>30299</v>
      </c>
      <c r="N6" s="53">
        <v>85.386</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s="24" customFormat="1" ht="27.75" customHeight="1">
      <c r="A7" s="53" t="s">
        <v>584</v>
      </c>
      <c r="B7" s="53" t="s">
        <v>594</v>
      </c>
      <c r="C7" s="54" t="s">
        <v>595</v>
      </c>
      <c r="D7" s="54">
        <v>1.8</v>
      </c>
      <c r="E7" s="54"/>
      <c r="F7" s="54"/>
      <c r="G7" s="54">
        <v>1.8</v>
      </c>
      <c r="H7" s="54">
        <v>208</v>
      </c>
      <c r="I7" s="54">
        <v>20806</v>
      </c>
      <c r="J7" s="54">
        <v>2080699</v>
      </c>
      <c r="K7" s="54" t="s">
        <v>593</v>
      </c>
      <c r="L7" s="80">
        <v>50299</v>
      </c>
      <c r="M7" s="82">
        <v>30299</v>
      </c>
      <c r="N7" s="66">
        <v>1.8</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s="24" customFormat="1" ht="27.75" customHeight="1">
      <c r="A8" s="53" t="s">
        <v>584</v>
      </c>
      <c r="B8" s="53" t="s">
        <v>596</v>
      </c>
      <c r="C8" s="54" t="s">
        <v>597</v>
      </c>
      <c r="D8" s="54">
        <v>38.15</v>
      </c>
      <c r="E8" s="54"/>
      <c r="F8" s="54"/>
      <c r="G8" s="54">
        <v>38.15</v>
      </c>
      <c r="H8" s="54">
        <v>210</v>
      </c>
      <c r="I8" s="54">
        <v>21004</v>
      </c>
      <c r="J8" s="54">
        <v>2100408</v>
      </c>
      <c r="K8" s="54" t="s">
        <v>598</v>
      </c>
      <c r="L8" s="80"/>
      <c r="M8" s="82"/>
      <c r="N8" s="66">
        <v>0</v>
      </c>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s="24" customFormat="1" ht="27.75" customHeight="1">
      <c r="A9" s="53" t="s">
        <v>584</v>
      </c>
      <c r="B9" s="53" t="s">
        <v>599</v>
      </c>
      <c r="C9" s="54" t="s">
        <v>600</v>
      </c>
      <c r="D9" s="54">
        <v>10</v>
      </c>
      <c r="E9" s="54"/>
      <c r="F9" s="54"/>
      <c r="G9" s="54">
        <v>10</v>
      </c>
      <c r="H9" s="54">
        <v>213</v>
      </c>
      <c r="I9" s="54">
        <v>21301</v>
      </c>
      <c r="J9" s="54">
        <v>2130199</v>
      </c>
      <c r="K9" s="54" t="s">
        <v>601</v>
      </c>
      <c r="L9" s="80"/>
      <c r="M9" s="82"/>
      <c r="N9" s="66">
        <v>10</v>
      </c>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s="24" customFormat="1" ht="27.75" customHeight="1">
      <c r="A10" s="53" t="s">
        <v>584</v>
      </c>
      <c r="B10" s="53" t="s">
        <v>602</v>
      </c>
      <c r="C10" s="54" t="s">
        <v>603</v>
      </c>
      <c r="D10" s="54">
        <v>472.82</v>
      </c>
      <c r="E10" s="54"/>
      <c r="F10" s="54"/>
      <c r="G10" s="54">
        <v>472.82</v>
      </c>
      <c r="H10" s="54">
        <v>208</v>
      </c>
      <c r="I10" s="54">
        <v>20811</v>
      </c>
      <c r="J10" s="54">
        <v>2081107</v>
      </c>
      <c r="K10" s="54" t="s">
        <v>604</v>
      </c>
      <c r="L10" s="80"/>
      <c r="M10" s="82"/>
      <c r="N10" s="66">
        <v>334.733</v>
      </c>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s="23" customFormat="1" ht="27.75" customHeight="1">
      <c r="A11" s="53" t="s">
        <v>584</v>
      </c>
      <c r="B11" s="53" t="s">
        <v>605</v>
      </c>
      <c r="C11" s="54" t="s">
        <v>606</v>
      </c>
      <c r="D11" s="54">
        <v>245.84</v>
      </c>
      <c r="E11" s="53"/>
      <c r="F11" s="54"/>
      <c r="G11" s="53">
        <v>245.84</v>
      </c>
      <c r="H11" s="54">
        <v>208</v>
      </c>
      <c r="I11" s="54"/>
      <c r="J11" s="54"/>
      <c r="K11" s="54" t="s">
        <v>264</v>
      </c>
      <c r="L11" s="80"/>
      <c r="M11" s="81"/>
      <c r="N11" s="53">
        <v>264.35779</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s="23" customFormat="1" ht="27.75" customHeight="1">
      <c r="A12" s="53" t="s">
        <v>584</v>
      </c>
      <c r="B12" s="53" t="s">
        <v>607</v>
      </c>
      <c r="C12" s="54" t="s">
        <v>608</v>
      </c>
      <c r="D12" s="54">
        <v>31.5</v>
      </c>
      <c r="E12" s="53"/>
      <c r="F12" s="54"/>
      <c r="G12" s="53">
        <v>31.5</v>
      </c>
      <c r="H12" s="54">
        <v>208</v>
      </c>
      <c r="I12" s="54">
        <v>20802</v>
      </c>
      <c r="J12" s="54">
        <v>2080208</v>
      </c>
      <c r="K12" s="54" t="s">
        <v>609</v>
      </c>
      <c r="L12" s="80"/>
      <c r="M12" s="81"/>
      <c r="N12" s="53">
        <v>0</v>
      </c>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s="23" customFormat="1" ht="27.75" customHeight="1">
      <c r="A13" s="53" t="s">
        <v>584</v>
      </c>
      <c r="B13" s="53" t="s">
        <v>610</v>
      </c>
      <c r="C13" s="54" t="s">
        <v>611</v>
      </c>
      <c r="D13" s="54">
        <v>490</v>
      </c>
      <c r="E13" s="53"/>
      <c r="F13" s="54"/>
      <c r="G13" s="53">
        <v>490</v>
      </c>
      <c r="H13" s="53">
        <v>208</v>
      </c>
      <c r="I13" s="53">
        <v>20802</v>
      </c>
      <c r="J13" s="54">
        <v>2080208</v>
      </c>
      <c r="K13" s="54" t="s">
        <v>609</v>
      </c>
      <c r="L13" s="80"/>
      <c r="M13" s="81"/>
      <c r="N13" s="53">
        <v>224.344758</v>
      </c>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s="23" customFormat="1" ht="27.75" customHeight="1">
      <c r="A14" s="53" t="s">
        <v>584</v>
      </c>
      <c r="B14" s="53" t="s">
        <v>612</v>
      </c>
      <c r="C14" s="54" t="s">
        <v>613</v>
      </c>
      <c r="D14" s="54">
        <v>106.2341</v>
      </c>
      <c r="E14" s="53"/>
      <c r="F14" s="54"/>
      <c r="G14" s="53">
        <v>106.2341</v>
      </c>
      <c r="H14" s="53">
        <v>205</v>
      </c>
      <c r="I14" s="53">
        <v>20502</v>
      </c>
      <c r="J14" s="54">
        <v>2050202</v>
      </c>
      <c r="K14" s="54" t="s">
        <v>614</v>
      </c>
      <c r="L14" s="80"/>
      <c r="M14" s="81"/>
      <c r="N14" s="53">
        <v>101.2207</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s="23" customFormat="1" ht="27.75" customHeight="1">
      <c r="A15" s="53" t="s">
        <v>584</v>
      </c>
      <c r="B15" s="53" t="s">
        <v>615</v>
      </c>
      <c r="C15" s="54" t="s">
        <v>616</v>
      </c>
      <c r="D15" s="54">
        <v>5.5</v>
      </c>
      <c r="E15" s="53"/>
      <c r="F15" s="54"/>
      <c r="G15" s="53">
        <v>5.5</v>
      </c>
      <c r="H15" s="53">
        <v>208</v>
      </c>
      <c r="I15" s="53">
        <v>20811</v>
      </c>
      <c r="J15" s="54"/>
      <c r="K15" s="54" t="s">
        <v>617</v>
      </c>
      <c r="L15" s="80"/>
      <c r="M15" s="81"/>
      <c r="N15" s="53">
        <v>5.5</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s="23" customFormat="1" ht="27.75" customHeight="1">
      <c r="A16" s="53" t="s">
        <v>584</v>
      </c>
      <c r="B16" s="53" t="s">
        <v>618</v>
      </c>
      <c r="C16" s="54" t="s">
        <v>619</v>
      </c>
      <c r="D16" s="54">
        <v>22.5</v>
      </c>
      <c r="E16" s="53"/>
      <c r="F16" s="54"/>
      <c r="G16" s="53">
        <v>22.5</v>
      </c>
      <c r="H16" s="53">
        <v>208</v>
      </c>
      <c r="I16" s="53">
        <v>20811</v>
      </c>
      <c r="J16" s="54"/>
      <c r="K16" s="54" t="s">
        <v>617</v>
      </c>
      <c r="L16" s="80"/>
      <c r="M16" s="81"/>
      <c r="N16" s="53">
        <v>0</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s="23" customFormat="1" ht="27.75" customHeight="1">
      <c r="A17" s="53" t="s">
        <v>584</v>
      </c>
      <c r="B17" s="53" t="s">
        <v>620</v>
      </c>
      <c r="C17" s="54" t="s">
        <v>621</v>
      </c>
      <c r="D17" s="54">
        <v>18.21</v>
      </c>
      <c r="E17" s="53"/>
      <c r="F17" s="54"/>
      <c r="G17" s="53">
        <v>18.21</v>
      </c>
      <c r="H17" s="53">
        <v>213</v>
      </c>
      <c r="I17" s="53">
        <v>21301</v>
      </c>
      <c r="J17" s="54">
        <v>2130199</v>
      </c>
      <c r="K17" s="54" t="s">
        <v>601</v>
      </c>
      <c r="L17" s="80"/>
      <c r="M17" s="81"/>
      <c r="N17" s="53">
        <v>2.6</v>
      </c>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s="23" customFormat="1" ht="27.75" customHeight="1">
      <c r="A18" s="53" t="s">
        <v>584</v>
      </c>
      <c r="B18" s="53" t="s">
        <v>622</v>
      </c>
      <c r="C18" s="54" t="s">
        <v>623</v>
      </c>
      <c r="D18" s="54">
        <v>0.3</v>
      </c>
      <c r="E18" s="53"/>
      <c r="F18" s="54"/>
      <c r="G18" s="53">
        <v>0.3</v>
      </c>
      <c r="H18" s="53">
        <v>210</v>
      </c>
      <c r="I18" s="53">
        <v>21099</v>
      </c>
      <c r="J18" s="54">
        <v>2109901</v>
      </c>
      <c r="K18" s="54" t="s">
        <v>624</v>
      </c>
      <c r="L18" s="80"/>
      <c r="M18" s="81"/>
      <c r="N18" s="53">
        <v>0.3</v>
      </c>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s="23" customFormat="1" ht="27.75" customHeight="1">
      <c r="A19" s="53" t="s">
        <v>584</v>
      </c>
      <c r="B19" s="53" t="s">
        <v>625</v>
      </c>
      <c r="C19" s="54" t="s">
        <v>626</v>
      </c>
      <c r="D19" s="54">
        <v>3</v>
      </c>
      <c r="E19" s="53"/>
      <c r="F19" s="54"/>
      <c r="G19" s="53">
        <v>3</v>
      </c>
      <c r="H19" s="53">
        <v>213</v>
      </c>
      <c r="I19" s="53">
        <v>21301</v>
      </c>
      <c r="J19" s="54">
        <v>2130199</v>
      </c>
      <c r="K19" s="54" t="s">
        <v>601</v>
      </c>
      <c r="L19" s="80"/>
      <c r="M19" s="81"/>
      <c r="N19" s="53">
        <v>0</v>
      </c>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s="23" customFormat="1" ht="27.75" customHeight="1">
      <c r="A20" s="53" t="s">
        <v>584</v>
      </c>
      <c r="B20" s="53" t="s">
        <v>627</v>
      </c>
      <c r="C20" s="54" t="s">
        <v>628</v>
      </c>
      <c r="D20" s="54">
        <v>15.808</v>
      </c>
      <c r="E20" s="53"/>
      <c r="F20" s="54"/>
      <c r="G20" s="53">
        <v>15.808</v>
      </c>
      <c r="H20" s="53">
        <v>208</v>
      </c>
      <c r="I20" s="53">
        <v>20806</v>
      </c>
      <c r="J20" s="54">
        <v>2080699</v>
      </c>
      <c r="K20" s="54" t="s">
        <v>593</v>
      </c>
      <c r="L20" s="80"/>
      <c r="M20" s="81"/>
      <c r="N20" s="53">
        <v>8.63923</v>
      </c>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s="23" customFormat="1" ht="27.75" customHeight="1">
      <c r="A21" s="53" t="s">
        <v>584</v>
      </c>
      <c r="B21" s="53" t="s">
        <v>629</v>
      </c>
      <c r="C21" s="54" t="s">
        <v>630</v>
      </c>
      <c r="D21" s="54">
        <v>200</v>
      </c>
      <c r="E21" s="53"/>
      <c r="F21" s="54"/>
      <c r="G21" s="53">
        <v>200</v>
      </c>
      <c r="H21" s="53">
        <v>212</v>
      </c>
      <c r="I21" s="53">
        <v>21202</v>
      </c>
      <c r="J21" s="54">
        <v>2120201</v>
      </c>
      <c r="K21" s="54" t="s">
        <v>631</v>
      </c>
      <c r="L21" s="80"/>
      <c r="M21" s="81"/>
      <c r="N21" s="53"/>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s="23" customFormat="1" ht="27.75" customHeight="1">
      <c r="A22" s="53" t="s">
        <v>584</v>
      </c>
      <c r="B22" s="53" t="s">
        <v>632</v>
      </c>
      <c r="C22" s="54" t="s">
        <v>633</v>
      </c>
      <c r="D22" s="54">
        <v>19.399824</v>
      </c>
      <c r="E22" s="53"/>
      <c r="F22" s="54"/>
      <c r="G22" s="54">
        <v>19.399824</v>
      </c>
      <c r="H22" s="53">
        <v>201</v>
      </c>
      <c r="I22" s="53">
        <v>20103</v>
      </c>
      <c r="J22" s="54"/>
      <c r="K22" s="54" t="s">
        <v>634</v>
      </c>
      <c r="L22" s="80"/>
      <c r="M22" s="81"/>
      <c r="N22" s="54">
        <v>19.399824</v>
      </c>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s="23" customFormat="1" ht="27.75" customHeight="1">
      <c r="A23" s="53" t="s">
        <v>584</v>
      </c>
      <c r="B23" s="53" t="s">
        <v>635</v>
      </c>
      <c r="C23" s="54" t="s">
        <v>636</v>
      </c>
      <c r="D23" s="54">
        <v>7.35</v>
      </c>
      <c r="E23" s="53"/>
      <c r="F23" s="54"/>
      <c r="G23" s="53">
        <v>7.35</v>
      </c>
      <c r="H23" s="53">
        <v>201</v>
      </c>
      <c r="I23" s="53">
        <v>20129</v>
      </c>
      <c r="J23" s="54">
        <v>2012902</v>
      </c>
      <c r="K23" s="54" t="s">
        <v>637</v>
      </c>
      <c r="L23" s="80"/>
      <c r="M23" s="81"/>
      <c r="N23" s="53">
        <v>7.35</v>
      </c>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s="23" customFormat="1" ht="27.75" customHeight="1">
      <c r="A24" s="53" t="s">
        <v>584</v>
      </c>
      <c r="B24" s="53" t="s">
        <v>638</v>
      </c>
      <c r="C24" s="54" t="s">
        <v>639</v>
      </c>
      <c r="D24" s="54">
        <v>40</v>
      </c>
      <c r="E24" s="53"/>
      <c r="F24" s="54"/>
      <c r="G24" s="53">
        <v>40</v>
      </c>
      <c r="H24" s="53">
        <v>212</v>
      </c>
      <c r="I24" s="53">
        <v>21203</v>
      </c>
      <c r="J24" s="54">
        <v>2120399</v>
      </c>
      <c r="K24" s="54" t="s">
        <v>640</v>
      </c>
      <c r="L24" s="80">
        <v>51301</v>
      </c>
      <c r="M24" s="81"/>
      <c r="N24" s="53"/>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s="23" customFormat="1" ht="27.75" customHeight="1">
      <c r="A25" s="53" t="s">
        <v>584</v>
      </c>
      <c r="B25" s="53" t="s">
        <v>641</v>
      </c>
      <c r="C25" s="54" t="s">
        <v>642</v>
      </c>
      <c r="D25" s="55">
        <v>0.95</v>
      </c>
      <c r="E25" s="56"/>
      <c r="F25" s="55"/>
      <c r="G25" s="56">
        <v>0.95</v>
      </c>
      <c r="H25" s="53">
        <v>210</v>
      </c>
      <c r="I25" s="53">
        <v>21003</v>
      </c>
      <c r="J25" s="54">
        <v>2100399</v>
      </c>
      <c r="K25" s="54" t="s">
        <v>643</v>
      </c>
      <c r="L25" s="80"/>
      <c r="M25" s="81"/>
      <c r="N25" s="53">
        <v>0</v>
      </c>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s="23" customFormat="1" ht="27.75" customHeight="1">
      <c r="A26" s="53" t="s">
        <v>584</v>
      </c>
      <c r="B26" s="53" t="s">
        <v>644</v>
      </c>
      <c r="C26" s="54" t="s">
        <v>642</v>
      </c>
      <c r="D26" s="55">
        <v>354.21</v>
      </c>
      <c r="E26" s="56"/>
      <c r="F26" s="55"/>
      <c r="G26" s="56">
        <v>354.21</v>
      </c>
      <c r="H26" s="53">
        <v>210</v>
      </c>
      <c r="I26" s="53">
        <v>21007</v>
      </c>
      <c r="J26" s="54">
        <v>2100799</v>
      </c>
      <c r="K26" s="54" t="s">
        <v>645</v>
      </c>
      <c r="L26" s="80"/>
      <c r="M26" s="81"/>
      <c r="N26" s="53">
        <v>352.77</v>
      </c>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s="23" customFormat="1" ht="27.75" customHeight="1">
      <c r="A27" s="53" t="s">
        <v>584</v>
      </c>
      <c r="B27" s="57" t="s">
        <v>646</v>
      </c>
      <c r="C27" s="58" t="s">
        <v>647</v>
      </c>
      <c r="D27" s="55">
        <v>302.7</v>
      </c>
      <c r="E27" s="56"/>
      <c r="F27" s="56"/>
      <c r="G27" s="56">
        <v>302.7</v>
      </c>
      <c r="H27" s="53">
        <v>208</v>
      </c>
      <c r="I27" s="53">
        <v>20811</v>
      </c>
      <c r="J27" s="54">
        <v>2081105</v>
      </c>
      <c r="K27" s="54" t="s">
        <v>617</v>
      </c>
      <c r="L27" s="80"/>
      <c r="M27" s="81"/>
      <c r="N27" s="53"/>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s="23" customFormat="1" ht="27.75" customHeight="1">
      <c r="A28" s="53" t="s">
        <v>584</v>
      </c>
      <c r="B28" s="57" t="s">
        <v>648</v>
      </c>
      <c r="C28" s="58" t="s">
        <v>649</v>
      </c>
      <c r="D28" s="55">
        <v>10</v>
      </c>
      <c r="E28" s="56"/>
      <c r="F28" s="56"/>
      <c r="G28" s="56">
        <v>10</v>
      </c>
      <c r="H28" s="53">
        <v>213</v>
      </c>
      <c r="I28" s="53">
        <v>21303</v>
      </c>
      <c r="J28" s="54">
        <v>2130335</v>
      </c>
      <c r="K28" s="54" t="s">
        <v>650</v>
      </c>
      <c r="L28" s="80"/>
      <c r="M28" s="81"/>
      <c r="N28" s="53"/>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s="23" customFormat="1" ht="27.75" customHeight="1">
      <c r="A29" s="53" t="s">
        <v>584</v>
      </c>
      <c r="B29" s="57" t="s">
        <v>648</v>
      </c>
      <c r="C29" s="58" t="s">
        <v>649</v>
      </c>
      <c r="D29" s="55">
        <v>90</v>
      </c>
      <c r="E29" s="56"/>
      <c r="F29" s="56"/>
      <c r="G29" s="56">
        <v>90</v>
      </c>
      <c r="H29" s="53">
        <v>213</v>
      </c>
      <c r="I29" s="53">
        <v>21303</v>
      </c>
      <c r="J29" s="54">
        <v>2130335</v>
      </c>
      <c r="K29" s="54" t="s">
        <v>650</v>
      </c>
      <c r="L29" s="80"/>
      <c r="M29" s="81"/>
      <c r="N29" s="53"/>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s="23" customFormat="1" ht="27.75" customHeight="1">
      <c r="A30" s="53" t="s">
        <v>584</v>
      </c>
      <c r="B30" s="57" t="s">
        <v>651</v>
      </c>
      <c r="C30" s="58" t="s">
        <v>652</v>
      </c>
      <c r="D30" s="55">
        <v>4</v>
      </c>
      <c r="E30" s="56"/>
      <c r="F30" s="56"/>
      <c r="G30" s="56">
        <v>4</v>
      </c>
      <c r="H30" s="53">
        <v>208</v>
      </c>
      <c r="I30" s="53">
        <v>20811</v>
      </c>
      <c r="J30" s="54"/>
      <c r="K30" s="54" t="s">
        <v>617</v>
      </c>
      <c r="L30" s="80"/>
      <c r="M30" s="81"/>
      <c r="N30" s="53"/>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s="23" customFormat="1" ht="27.75" customHeight="1">
      <c r="A31" s="53" t="s">
        <v>584</v>
      </c>
      <c r="B31" s="57" t="s">
        <v>653</v>
      </c>
      <c r="C31" s="58" t="s">
        <v>654</v>
      </c>
      <c r="D31" s="55">
        <v>20.9</v>
      </c>
      <c r="E31" s="56"/>
      <c r="F31" s="56"/>
      <c r="G31" s="56">
        <v>20.9</v>
      </c>
      <c r="H31" s="53">
        <v>213</v>
      </c>
      <c r="I31" s="53">
        <v>21301</v>
      </c>
      <c r="J31" s="54">
        <v>2130199</v>
      </c>
      <c r="K31" s="54" t="s">
        <v>601</v>
      </c>
      <c r="L31" s="80"/>
      <c r="M31" s="81"/>
      <c r="N31" s="53"/>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s="23" customFormat="1" ht="27.75" customHeight="1">
      <c r="A32" s="53" t="s">
        <v>584</v>
      </c>
      <c r="B32" s="53" t="s">
        <v>655</v>
      </c>
      <c r="C32" s="54" t="s">
        <v>656</v>
      </c>
      <c r="D32" s="55">
        <v>40</v>
      </c>
      <c r="E32" s="56"/>
      <c r="F32" s="55"/>
      <c r="G32" s="56">
        <v>40</v>
      </c>
      <c r="H32" s="53">
        <v>213</v>
      </c>
      <c r="I32" s="53">
        <v>21303</v>
      </c>
      <c r="J32" s="54"/>
      <c r="K32" s="54" t="s">
        <v>657</v>
      </c>
      <c r="L32" s="80"/>
      <c r="M32" s="81"/>
      <c r="N32" s="53"/>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s="23" customFormat="1" ht="27.75" customHeight="1">
      <c r="A33" s="53" t="s">
        <v>584</v>
      </c>
      <c r="B33" s="53" t="s">
        <v>658</v>
      </c>
      <c r="C33" s="58" t="s">
        <v>659</v>
      </c>
      <c r="D33" s="59">
        <v>6.59</v>
      </c>
      <c r="E33" s="56"/>
      <c r="F33" s="55"/>
      <c r="G33" s="60">
        <v>6.59</v>
      </c>
      <c r="H33" s="61">
        <v>221</v>
      </c>
      <c r="I33" s="61">
        <v>22101</v>
      </c>
      <c r="J33" s="83">
        <v>2210105</v>
      </c>
      <c r="K33" s="54" t="s">
        <v>660</v>
      </c>
      <c r="L33" s="80"/>
      <c r="M33" s="81"/>
      <c r="N33" s="53"/>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s="23" customFormat="1" ht="27.75" customHeight="1">
      <c r="A34" s="23" t="s">
        <v>584</v>
      </c>
      <c r="B34" s="53" t="s">
        <v>658</v>
      </c>
      <c r="C34" s="58" t="s">
        <v>659</v>
      </c>
      <c r="D34" s="59">
        <v>7.36</v>
      </c>
      <c r="E34" s="56"/>
      <c r="F34" s="55"/>
      <c r="G34" s="60">
        <v>7.36</v>
      </c>
      <c r="H34" s="61">
        <v>213</v>
      </c>
      <c r="I34" s="61">
        <v>21305</v>
      </c>
      <c r="J34" s="83">
        <v>2130504</v>
      </c>
      <c r="K34" s="54" t="s">
        <v>661</v>
      </c>
      <c r="L34" s="80"/>
      <c r="M34" s="81"/>
      <c r="N34" s="53"/>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s="23" customFormat="1" ht="27.75" customHeight="1">
      <c r="A35" s="53" t="s">
        <v>584</v>
      </c>
      <c r="B35" s="53" t="s">
        <v>662</v>
      </c>
      <c r="C35" s="54" t="s">
        <v>663</v>
      </c>
      <c r="D35" s="55">
        <v>60</v>
      </c>
      <c r="E35" s="56"/>
      <c r="F35" s="55"/>
      <c r="G35" s="56">
        <v>60</v>
      </c>
      <c r="H35" s="61">
        <v>213</v>
      </c>
      <c r="I35" s="83">
        <v>21303</v>
      </c>
      <c r="J35" s="83">
        <v>21303</v>
      </c>
      <c r="K35" s="54" t="s">
        <v>657</v>
      </c>
      <c r="L35" s="80"/>
      <c r="M35" s="81"/>
      <c r="N35" s="53"/>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s="23" customFormat="1" ht="27.75" customHeight="1">
      <c r="A36" s="53" t="s">
        <v>584</v>
      </c>
      <c r="B36" s="62" t="s">
        <v>664</v>
      </c>
      <c r="C36" s="54" t="s">
        <v>665</v>
      </c>
      <c r="D36" s="55">
        <v>86.4</v>
      </c>
      <c r="E36" s="56"/>
      <c r="F36" s="56"/>
      <c r="G36" s="56">
        <v>86.4</v>
      </c>
      <c r="H36" s="53">
        <v>212</v>
      </c>
      <c r="I36" s="53">
        <v>21201</v>
      </c>
      <c r="J36" s="54">
        <v>2120199</v>
      </c>
      <c r="K36" s="54" t="s">
        <v>666</v>
      </c>
      <c r="L36" s="80"/>
      <c r="M36" s="81"/>
      <c r="N36" s="53"/>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s="23" customFormat="1" ht="27.75" customHeight="1">
      <c r="A37" s="53" t="s">
        <v>584</v>
      </c>
      <c r="B37" s="53" t="s">
        <v>667</v>
      </c>
      <c r="C37" s="58" t="s">
        <v>668</v>
      </c>
      <c r="D37" s="59">
        <v>2.004</v>
      </c>
      <c r="E37" s="56"/>
      <c r="F37" s="55"/>
      <c r="G37" s="60">
        <v>2.004</v>
      </c>
      <c r="H37" s="61">
        <v>210</v>
      </c>
      <c r="I37" s="61">
        <v>21007</v>
      </c>
      <c r="J37" s="83">
        <v>2100799</v>
      </c>
      <c r="K37" s="54" t="s">
        <v>645</v>
      </c>
      <c r="L37" s="80"/>
      <c r="M37" s="81"/>
      <c r="N37" s="53"/>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s="23" customFormat="1" ht="27.75" customHeight="1">
      <c r="A38" s="53" t="s">
        <v>584</v>
      </c>
      <c r="B38" s="53" t="s">
        <v>669</v>
      </c>
      <c r="C38" s="54" t="s">
        <v>670</v>
      </c>
      <c r="D38" s="55">
        <v>25</v>
      </c>
      <c r="E38" s="56"/>
      <c r="F38" s="55"/>
      <c r="G38" s="56">
        <v>25</v>
      </c>
      <c r="H38" s="53">
        <v>213</v>
      </c>
      <c r="I38" s="53">
        <v>21301</v>
      </c>
      <c r="J38" s="54">
        <v>2130199</v>
      </c>
      <c r="K38" s="54" t="s">
        <v>601</v>
      </c>
      <c r="L38" s="80"/>
      <c r="M38" s="81"/>
      <c r="N38" s="53"/>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s="23" customFormat="1" ht="27.75" customHeight="1">
      <c r="A39" s="53" t="s">
        <v>584</v>
      </c>
      <c r="B39" s="53" t="s">
        <v>671</v>
      </c>
      <c r="C39" s="54" t="s">
        <v>672</v>
      </c>
      <c r="D39" s="55">
        <v>35</v>
      </c>
      <c r="E39" s="56"/>
      <c r="F39" s="55"/>
      <c r="G39" s="56">
        <v>35</v>
      </c>
      <c r="H39" s="53">
        <v>213</v>
      </c>
      <c r="I39" s="53">
        <v>21303</v>
      </c>
      <c r="J39" s="54">
        <v>2130399</v>
      </c>
      <c r="K39" s="54" t="s">
        <v>673</v>
      </c>
      <c r="L39" s="80"/>
      <c r="M39" s="81"/>
      <c r="N39" s="53"/>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s="23" customFormat="1" ht="27.75" customHeight="1">
      <c r="A40" s="53" t="s">
        <v>584</v>
      </c>
      <c r="B40" s="53" t="s">
        <v>674</v>
      </c>
      <c r="C40" s="54" t="s">
        <v>675</v>
      </c>
      <c r="D40" s="55">
        <v>98.44</v>
      </c>
      <c r="E40" s="56"/>
      <c r="F40" s="55"/>
      <c r="G40" s="56">
        <v>98.44</v>
      </c>
      <c r="H40" s="53">
        <v>210</v>
      </c>
      <c r="I40" s="53">
        <v>21004</v>
      </c>
      <c r="J40" s="54">
        <v>2100408</v>
      </c>
      <c r="K40" s="54" t="s">
        <v>598</v>
      </c>
      <c r="L40" s="80"/>
      <c r="M40" s="81"/>
      <c r="N40" s="53"/>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s="23" customFormat="1" ht="27.75" customHeight="1">
      <c r="A41" s="53" t="s">
        <v>584</v>
      </c>
      <c r="B41" s="53" t="s">
        <v>676</v>
      </c>
      <c r="C41" s="54" t="s">
        <v>677</v>
      </c>
      <c r="D41" s="55">
        <v>-31.75</v>
      </c>
      <c r="E41" s="56"/>
      <c r="F41" s="56"/>
      <c r="G41" s="56">
        <v>-31.75</v>
      </c>
      <c r="H41" s="53">
        <v>205</v>
      </c>
      <c r="I41" s="53">
        <v>20502</v>
      </c>
      <c r="J41" s="53">
        <v>2050299</v>
      </c>
      <c r="K41" s="54" t="s">
        <v>678</v>
      </c>
      <c r="L41" s="80"/>
      <c r="M41" s="81"/>
      <c r="N41" s="53"/>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s="23" customFormat="1" ht="27.75" customHeight="1">
      <c r="A42" s="53" t="s">
        <v>584</v>
      </c>
      <c r="B42" s="53" t="s">
        <v>679</v>
      </c>
      <c r="C42" s="54" t="s">
        <v>680</v>
      </c>
      <c r="D42" s="55">
        <v>2</v>
      </c>
      <c r="E42" s="56"/>
      <c r="F42" s="56"/>
      <c r="G42" s="56">
        <v>2</v>
      </c>
      <c r="H42" s="53">
        <v>205</v>
      </c>
      <c r="I42" s="53">
        <v>205</v>
      </c>
      <c r="J42" s="53">
        <v>205</v>
      </c>
      <c r="K42" s="54" t="s">
        <v>210</v>
      </c>
      <c r="L42" s="80"/>
      <c r="M42" s="81"/>
      <c r="N42" s="53"/>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s="23" customFormat="1" ht="27.75" customHeight="1">
      <c r="A43" s="53" t="s">
        <v>584</v>
      </c>
      <c r="B43" s="53" t="s">
        <v>681</v>
      </c>
      <c r="C43" s="54" t="s">
        <v>682</v>
      </c>
      <c r="D43" s="55">
        <v>175.12</v>
      </c>
      <c r="E43" s="56"/>
      <c r="F43" s="56"/>
      <c r="G43" s="56">
        <v>175.12</v>
      </c>
      <c r="H43" s="53">
        <v>212</v>
      </c>
      <c r="I43" s="53">
        <v>21205</v>
      </c>
      <c r="J43" s="53">
        <v>2120501</v>
      </c>
      <c r="K43" s="54" t="s">
        <v>683</v>
      </c>
      <c r="L43" s="80"/>
      <c r="M43" s="81"/>
      <c r="N43" s="53"/>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s="23" customFormat="1" ht="27.75" customHeight="1">
      <c r="A44" s="53" t="s">
        <v>584</v>
      </c>
      <c r="B44" s="53" t="s">
        <v>684</v>
      </c>
      <c r="C44" s="58" t="s">
        <v>685</v>
      </c>
      <c r="D44" s="55">
        <v>50</v>
      </c>
      <c r="E44" s="56"/>
      <c r="F44" s="55"/>
      <c r="G44" s="56">
        <v>50</v>
      </c>
      <c r="H44" s="53">
        <v>229</v>
      </c>
      <c r="I44" s="53">
        <v>22999</v>
      </c>
      <c r="J44" s="54">
        <v>2299901</v>
      </c>
      <c r="K44" s="54" t="s">
        <v>548</v>
      </c>
      <c r="L44" s="80"/>
      <c r="M44" s="81"/>
      <c r="N44" s="53"/>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6" s="23" customFormat="1" ht="27.75" customHeight="1">
      <c r="A45" s="53" t="s">
        <v>584</v>
      </c>
      <c r="B45" s="53" t="s">
        <v>686</v>
      </c>
      <c r="C45" s="58" t="s">
        <v>687</v>
      </c>
      <c r="D45" s="55">
        <v>132.6726</v>
      </c>
      <c r="E45" s="56"/>
      <c r="F45" s="55"/>
      <c r="G45" s="56">
        <v>132.6726</v>
      </c>
      <c r="H45" s="53">
        <v>205</v>
      </c>
      <c r="I45" s="53">
        <v>20502</v>
      </c>
      <c r="J45" s="54">
        <v>2050202</v>
      </c>
      <c r="K45" s="54" t="s">
        <v>614</v>
      </c>
      <c r="L45" s="80"/>
      <c r="M45" s="81"/>
      <c r="N45" s="53"/>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row>
    <row r="46" spans="1:256" s="23" customFormat="1" ht="27.75" customHeight="1">
      <c r="A46" s="53" t="s">
        <v>584</v>
      </c>
      <c r="B46" s="53" t="s">
        <v>688</v>
      </c>
      <c r="C46" s="58" t="s">
        <v>689</v>
      </c>
      <c r="D46" s="55">
        <v>99.99776</v>
      </c>
      <c r="E46" s="56"/>
      <c r="F46" s="55"/>
      <c r="G46" s="56">
        <v>99.99776</v>
      </c>
      <c r="H46" s="53">
        <v>212</v>
      </c>
      <c r="I46" s="53">
        <v>21203</v>
      </c>
      <c r="J46" s="54">
        <v>2120399</v>
      </c>
      <c r="K46" s="54" t="s">
        <v>640</v>
      </c>
      <c r="L46" s="80"/>
      <c r="M46" s="81"/>
      <c r="N46" s="53"/>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row>
    <row r="47" spans="1:256" s="23" customFormat="1" ht="27.75" customHeight="1">
      <c r="A47" s="53" t="s">
        <v>584</v>
      </c>
      <c r="B47" s="53" t="s">
        <v>690</v>
      </c>
      <c r="C47" s="54" t="s">
        <v>691</v>
      </c>
      <c r="D47" s="55">
        <v>2</v>
      </c>
      <c r="E47" s="56"/>
      <c r="F47" s="56"/>
      <c r="G47" s="56">
        <v>2</v>
      </c>
      <c r="H47" s="53">
        <v>205</v>
      </c>
      <c r="I47" s="53">
        <v>20502</v>
      </c>
      <c r="J47" s="54">
        <v>2050299</v>
      </c>
      <c r="K47" s="54" t="s">
        <v>678</v>
      </c>
      <c r="L47" s="80"/>
      <c r="M47" s="81"/>
      <c r="N47" s="53"/>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row>
    <row r="48" spans="1:256" s="23" customFormat="1" ht="27.75" customHeight="1">
      <c r="A48" s="53" t="s">
        <v>584</v>
      </c>
      <c r="B48" s="53" t="s">
        <v>692</v>
      </c>
      <c r="C48" s="54" t="s">
        <v>693</v>
      </c>
      <c r="D48" s="55">
        <v>32</v>
      </c>
      <c r="E48" s="56"/>
      <c r="F48" s="56"/>
      <c r="G48" s="56">
        <v>32</v>
      </c>
      <c r="H48" s="53">
        <v>213</v>
      </c>
      <c r="I48" s="53">
        <v>21301</v>
      </c>
      <c r="J48" s="54">
        <v>2130199</v>
      </c>
      <c r="K48" s="54" t="s">
        <v>601</v>
      </c>
      <c r="L48" s="80"/>
      <c r="M48" s="81"/>
      <c r="N48" s="53"/>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row>
    <row r="49" spans="1:256" s="23" customFormat="1" ht="27.75" customHeight="1">
      <c r="A49" s="53" t="s">
        <v>584</v>
      </c>
      <c r="B49" s="53" t="s">
        <v>694</v>
      </c>
      <c r="C49" s="54" t="s">
        <v>695</v>
      </c>
      <c r="D49" s="55">
        <v>3.216281</v>
      </c>
      <c r="E49" s="56"/>
      <c r="F49" s="56"/>
      <c r="G49" s="55">
        <v>3.216281</v>
      </c>
      <c r="H49" s="53">
        <v>212</v>
      </c>
      <c r="I49" s="53">
        <v>21205</v>
      </c>
      <c r="J49" s="54">
        <v>2120501</v>
      </c>
      <c r="K49" s="54" t="s">
        <v>683</v>
      </c>
      <c r="L49" s="80"/>
      <c r="M49" s="81"/>
      <c r="N49" s="53"/>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row>
    <row r="50" spans="1:256" s="23" customFormat="1" ht="27.75" customHeight="1">
      <c r="A50" s="53" t="s">
        <v>584</v>
      </c>
      <c r="B50" s="53" t="s">
        <v>696</v>
      </c>
      <c r="C50" s="54" t="s">
        <v>697</v>
      </c>
      <c r="D50" s="55">
        <v>70</v>
      </c>
      <c r="E50" s="56"/>
      <c r="F50" s="56"/>
      <c r="G50" s="56">
        <v>70</v>
      </c>
      <c r="H50" s="53">
        <v>213</v>
      </c>
      <c r="I50" s="53">
        <v>21301</v>
      </c>
      <c r="J50" s="54">
        <v>2130199</v>
      </c>
      <c r="K50" s="54" t="s">
        <v>601</v>
      </c>
      <c r="L50" s="80"/>
      <c r="M50" s="81"/>
      <c r="N50" s="53"/>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row>
    <row r="51" spans="1:256" s="23" customFormat="1" ht="27.75" customHeight="1">
      <c r="A51" s="53" t="s">
        <v>584</v>
      </c>
      <c r="B51" s="53" t="s">
        <v>698</v>
      </c>
      <c r="C51" s="54" t="s">
        <v>699</v>
      </c>
      <c r="D51" s="55">
        <v>0.84</v>
      </c>
      <c r="E51" s="56"/>
      <c r="F51" s="56"/>
      <c r="G51" s="56">
        <v>0.84</v>
      </c>
      <c r="H51" s="53">
        <v>210</v>
      </c>
      <c r="I51" s="53">
        <v>21099</v>
      </c>
      <c r="J51" s="54">
        <v>2109901</v>
      </c>
      <c r="K51" s="54" t="s">
        <v>624</v>
      </c>
      <c r="L51" s="80"/>
      <c r="M51" s="81"/>
      <c r="N51" s="53"/>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row>
    <row r="52" spans="1:256" s="23" customFormat="1" ht="27.75" customHeight="1">
      <c r="A52" s="53" t="s">
        <v>584</v>
      </c>
      <c r="B52" s="53" t="s">
        <v>700</v>
      </c>
      <c r="C52" s="54" t="s">
        <v>701</v>
      </c>
      <c r="D52" s="55">
        <v>4.744</v>
      </c>
      <c r="E52" s="56"/>
      <c r="F52" s="56"/>
      <c r="G52" s="55">
        <v>4.744</v>
      </c>
      <c r="H52" s="53">
        <v>208</v>
      </c>
      <c r="I52" s="53">
        <v>20806</v>
      </c>
      <c r="J52" s="54">
        <v>2080699</v>
      </c>
      <c r="K52" s="54" t="s">
        <v>593</v>
      </c>
      <c r="L52" s="80"/>
      <c r="M52" s="81"/>
      <c r="N52" s="53"/>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256" s="23" customFormat="1" ht="27.75" customHeight="1">
      <c r="A53" s="53" t="s">
        <v>584</v>
      </c>
      <c r="B53" s="53" t="s">
        <v>702</v>
      </c>
      <c r="C53" s="54" t="s">
        <v>703</v>
      </c>
      <c r="D53" s="55">
        <v>15.424</v>
      </c>
      <c r="E53" s="56"/>
      <c r="F53" s="56"/>
      <c r="G53" s="55">
        <v>15.424</v>
      </c>
      <c r="H53" s="53">
        <v>205</v>
      </c>
      <c r="I53" s="53"/>
      <c r="J53" s="54"/>
      <c r="K53" s="54" t="s">
        <v>210</v>
      </c>
      <c r="L53" s="80"/>
      <c r="M53" s="81"/>
      <c r="N53" s="53"/>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26"/>
      <c r="DI53" s="26"/>
      <c r="DJ53" s="26"/>
      <c r="DK53" s="26"/>
      <c r="DL53" s="26"/>
      <c r="DM53" s="26"/>
      <c r="DN53" s="26"/>
      <c r="DO53" s="26"/>
      <c r="DP53" s="26"/>
      <c r="DQ53" s="26"/>
      <c r="DR53" s="26"/>
      <c r="DS53" s="26"/>
      <c r="DT53" s="26"/>
      <c r="DU53" s="26"/>
      <c r="DV53" s="26"/>
      <c r="DW53" s="26"/>
      <c r="DX53" s="26"/>
      <c r="DY53" s="26"/>
      <c r="DZ53" s="26"/>
      <c r="EA53" s="26"/>
      <c r="EB53" s="26"/>
      <c r="EC53" s="26"/>
      <c r="ED53" s="26"/>
      <c r="EE53" s="26"/>
      <c r="EF53" s="26"/>
      <c r="EG53" s="26"/>
      <c r="EH53" s="26"/>
      <c r="EI53" s="26"/>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c r="GH53" s="26"/>
      <c r="GI53" s="26"/>
      <c r="GJ53" s="26"/>
      <c r="GK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c r="IS53" s="26"/>
      <c r="IT53" s="26"/>
      <c r="IU53" s="26"/>
      <c r="IV53" s="26"/>
    </row>
    <row r="54" spans="1:256" s="23" customFormat="1" ht="27.75" customHeight="1">
      <c r="A54" s="53" t="s">
        <v>584</v>
      </c>
      <c r="B54" s="53" t="s">
        <v>704</v>
      </c>
      <c r="C54" s="54" t="s">
        <v>705</v>
      </c>
      <c r="D54" s="55">
        <v>28.835</v>
      </c>
      <c r="E54" s="56"/>
      <c r="F54" s="56"/>
      <c r="G54" s="55">
        <v>28.835</v>
      </c>
      <c r="H54" s="53">
        <v>201</v>
      </c>
      <c r="I54" s="53">
        <v>20101</v>
      </c>
      <c r="J54" s="54">
        <v>2010108</v>
      </c>
      <c r="K54" s="54" t="s">
        <v>706</v>
      </c>
      <c r="L54" s="80"/>
      <c r="M54" s="81"/>
      <c r="N54" s="53"/>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6"/>
      <c r="DW54" s="26"/>
      <c r="DX54" s="26"/>
      <c r="DY54" s="26"/>
      <c r="DZ54" s="26"/>
      <c r="EA54" s="26"/>
      <c r="EB54" s="26"/>
      <c r="EC54" s="26"/>
      <c r="ED54" s="26"/>
      <c r="EE54" s="26"/>
      <c r="EF54" s="26"/>
      <c r="EG54" s="26"/>
      <c r="EH54" s="26"/>
      <c r="EI54" s="26"/>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c r="GH54" s="26"/>
      <c r="GI54" s="26"/>
      <c r="GJ54" s="26"/>
      <c r="GK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c r="IS54" s="26"/>
      <c r="IT54" s="26"/>
      <c r="IU54" s="26"/>
      <c r="IV54" s="26"/>
    </row>
    <row r="55" spans="1:256" s="23" customFormat="1" ht="27.75" customHeight="1">
      <c r="A55" s="53" t="s">
        <v>584</v>
      </c>
      <c r="B55" s="53" t="s">
        <v>707</v>
      </c>
      <c r="C55" s="54" t="s">
        <v>708</v>
      </c>
      <c r="D55" s="55">
        <v>3</v>
      </c>
      <c r="E55" s="56"/>
      <c r="F55" s="56"/>
      <c r="G55" s="55">
        <v>3</v>
      </c>
      <c r="H55" s="53">
        <v>213</v>
      </c>
      <c r="I55" s="53">
        <v>21308</v>
      </c>
      <c r="J55" s="54">
        <v>2130803</v>
      </c>
      <c r="K55" s="54" t="s">
        <v>709</v>
      </c>
      <c r="L55" s="80"/>
      <c r="M55" s="81"/>
      <c r="N55" s="53"/>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c r="GH55" s="26"/>
      <c r="GI55" s="26"/>
      <c r="GJ55" s="26"/>
      <c r="GK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c r="IS55" s="26"/>
      <c r="IT55" s="26"/>
      <c r="IU55" s="26"/>
      <c r="IV55" s="26"/>
    </row>
    <row r="56" spans="1:256" s="23" customFormat="1" ht="27.75" customHeight="1">
      <c r="A56" s="53" t="s">
        <v>584</v>
      </c>
      <c r="B56" s="53" t="s">
        <v>710</v>
      </c>
      <c r="C56" s="54" t="s">
        <v>711</v>
      </c>
      <c r="D56" s="55">
        <v>100</v>
      </c>
      <c r="E56" s="56"/>
      <c r="F56" s="56"/>
      <c r="G56" s="55">
        <v>100</v>
      </c>
      <c r="H56" s="53">
        <v>213</v>
      </c>
      <c r="I56" s="53">
        <v>21301</v>
      </c>
      <c r="J56" s="53">
        <v>2130199</v>
      </c>
      <c r="K56" s="54" t="s">
        <v>712</v>
      </c>
      <c r="L56" s="80"/>
      <c r="M56" s="81"/>
      <c r="N56" s="53"/>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c r="GH56" s="26"/>
      <c r="GI56" s="26"/>
      <c r="GJ56" s="26"/>
      <c r="GK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c r="IS56" s="26"/>
      <c r="IT56" s="26"/>
      <c r="IU56" s="26"/>
      <c r="IV56" s="26"/>
    </row>
    <row r="57" spans="1:256" s="23" customFormat="1" ht="27.75" customHeight="1">
      <c r="A57" s="53" t="s">
        <v>584</v>
      </c>
      <c r="B57" s="53" t="s">
        <v>713</v>
      </c>
      <c r="C57" s="54" t="s">
        <v>714</v>
      </c>
      <c r="D57" s="55">
        <v>6</v>
      </c>
      <c r="E57" s="56"/>
      <c r="F57" s="56"/>
      <c r="G57" s="56">
        <v>6</v>
      </c>
      <c r="H57" s="53">
        <v>213</v>
      </c>
      <c r="I57" s="53">
        <v>21308</v>
      </c>
      <c r="J57" s="54">
        <v>2130803</v>
      </c>
      <c r="K57" s="54" t="s">
        <v>709</v>
      </c>
      <c r="L57" s="80"/>
      <c r="M57" s="81"/>
      <c r="N57" s="53">
        <v>5.11</v>
      </c>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6"/>
      <c r="DW57" s="26"/>
      <c r="DX57" s="26"/>
      <c r="DY57" s="26"/>
      <c r="DZ57" s="26"/>
      <c r="EA57" s="26"/>
      <c r="EB57" s="26"/>
      <c r="EC57" s="26"/>
      <c r="ED57" s="26"/>
      <c r="EE57" s="26"/>
      <c r="EF57" s="26"/>
      <c r="EG57" s="26"/>
      <c r="EH57" s="26"/>
      <c r="EI57" s="26"/>
      <c r="EJ57" s="26"/>
      <c r="EK57" s="26"/>
      <c r="EL57" s="26"/>
      <c r="EM57" s="26"/>
      <c r="EN57" s="26"/>
      <c r="EO57" s="26"/>
      <c r="EP57" s="26"/>
      <c r="EQ57" s="26"/>
      <c r="ER57" s="26"/>
      <c r="ES57" s="26"/>
      <c r="ET57" s="26"/>
      <c r="EU57" s="26"/>
      <c r="EV57" s="26"/>
      <c r="EW57" s="26"/>
      <c r="EX57" s="26"/>
      <c r="EY57" s="26"/>
      <c r="EZ57" s="26"/>
      <c r="FA57" s="26"/>
      <c r="FB57" s="26"/>
      <c r="FC57" s="26"/>
      <c r="FD57" s="26"/>
      <c r="FE57" s="26"/>
      <c r="FF57" s="26"/>
      <c r="FG57" s="26"/>
      <c r="FH57" s="26"/>
      <c r="FI57" s="26"/>
      <c r="FJ57" s="26"/>
      <c r="FK57" s="26"/>
      <c r="FL57" s="26"/>
      <c r="FM57" s="26"/>
      <c r="FN57" s="26"/>
      <c r="FO57" s="26"/>
      <c r="FP57" s="26"/>
      <c r="FQ57" s="26"/>
      <c r="FR57" s="26"/>
      <c r="FS57" s="26"/>
      <c r="FT57" s="26"/>
      <c r="FU57" s="26"/>
      <c r="FV57" s="26"/>
      <c r="FW57" s="26"/>
      <c r="FX57" s="26"/>
      <c r="FY57" s="26"/>
      <c r="FZ57" s="26"/>
      <c r="GA57" s="26"/>
      <c r="GB57" s="26"/>
      <c r="GC57" s="26"/>
      <c r="GD57" s="26"/>
      <c r="GE57" s="26"/>
      <c r="GF57" s="26"/>
      <c r="GG57" s="26"/>
      <c r="GH57" s="26"/>
      <c r="GI57" s="26"/>
      <c r="GJ57" s="26"/>
      <c r="GK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c r="IS57" s="26"/>
      <c r="IT57" s="26"/>
      <c r="IU57" s="26"/>
      <c r="IV57" s="26"/>
    </row>
    <row r="58" spans="1:256" s="25" customFormat="1" ht="27.75" customHeight="1">
      <c r="A58" s="53" t="s">
        <v>584</v>
      </c>
      <c r="B58" s="53" t="s">
        <v>715</v>
      </c>
      <c r="C58" s="63" t="s">
        <v>716</v>
      </c>
      <c r="D58" s="55">
        <v>2.51</v>
      </c>
      <c r="E58" s="55">
        <v>2.51</v>
      </c>
      <c r="F58" s="55"/>
      <c r="G58" s="55"/>
      <c r="H58" s="54">
        <v>213</v>
      </c>
      <c r="I58" s="54">
        <v>21301</v>
      </c>
      <c r="J58" s="54">
        <v>2130108</v>
      </c>
      <c r="K58" s="54" t="s">
        <v>717</v>
      </c>
      <c r="L58" s="84"/>
      <c r="M58" s="85"/>
      <c r="N58" s="66">
        <v>1</v>
      </c>
      <c r="O58" s="24"/>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row>
    <row r="59" spans="1:256" s="25" customFormat="1" ht="27.75" customHeight="1">
      <c r="A59" s="64" t="s">
        <v>584</v>
      </c>
      <c r="B59" s="53" t="s">
        <v>718</v>
      </c>
      <c r="C59" s="65" t="s">
        <v>719</v>
      </c>
      <c r="D59" s="56">
        <v>276</v>
      </c>
      <c r="E59" s="55">
        <v>171</v>
      </c>
      <c r="F59" s="55">
        <v>105</v>
      </c>
      <c r="G59" s="55"/>
      <c r="H59" s="54">
        <v>213</v>
      </c>
      <c r="I59" s="54">
        <v>21305</v>
      </c>
      <c r="J59" s="54"/>
      <c r="K59" s="54" t="s">
        <v>720</v>
      </c>
      <c r="L59" s="84"/>
      <c r="M59" s="85"/>
      <c r="N59" s="66">
        <v>211.787925</v>
      </c>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row>
    <row r="60" spans="1:256" s="23" customFormat="1" ht="27.75" customHeight="1">
      <c r="A60" s="64" t="s">
        <v>584</v>
      </c>
      <c r="B60" s="53" t="s">
        <v>721</v>
      </c>
      <c r="C60" s="65" t="s">
        <v>722</v>
      </c>
      <c r="D60" s="55">
        <v>0.3</v>
      </c>
      <c r="E60" s="56"/>
      <c r="F60" s="55">
        <v>0.3</v>
      </c>
      <c r="G60" s="56"/>
      <c r="H60" s="66">
        <v>213</v>
      </c>
      <c r="I60" s="66">
        <v>21301</v>
      </c>
      <c r="J60" s="54">
        <v>2130111</v>
      </c>
      <c r="K60" s="54" t="s">
        <v>723</v>
      </c>
      <c r="L60" s="80"/>
      <c r="M60" s="81"/>
      <c r="N60" s="53">
        <v>0.3</v>
      </c>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row>
    <row r="61" spans="1:256" s="23" customFormat="1" ht="27.75" customHeight="1">
      <c r="A61" s="64" t="s">
        <v>584</v>
      </c>
      <c r="B61" s="53" t="s">
        <v>724</v>
      </c>
      <c r="C61" s="54" t="s">
        <v>725</v>
      </c>
      <c r="D61" s="55">
        <v>0.4</v>
      </c>
      <c r="E61" s="56"/>
      <c r="F61" s="55">
        <v>0.4</v>
      </c>
      <c r="G61" s="56"/>
      <c r="H61" s="53">
        <v>201</v>
      </c>
      <c r="I61" s="53">
        <v>20129</v>
      </c>
      <c r="J61" s="54">
        <v>2012902</v>
      </c>
      <c r="K61" s="54" t="s">
        <v>637</v>
      </c>
      <c r="L61" s="80"/>
      <c r="M61" s="81"/>
      <c r="N61" s="53">
        <v>0.4</v>
      </c>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row>
    <row r="62" spans="1:256" s="23" customFormat="1" ht="27.75" customHeight="1">
      <c r="A62" s="64" t="s">
        <v>584</v>
      </c>
      <c r="B62" s="53" t="s">
        <v>726</v>
      </c>
      <c r="C62" s="54" t="s">
        <v>727</v>
      </c>
      <c r="D62" s="55">
        <v>24.86</v>
      </c>
      <c r="E62" s="56"/>
      <c r="F62" s="55">
        <v>24.86</v>
      </c>
      <c r="G62" s="56"/>
      <c r="H62" s="53">
        <v>201</v>
      </c>
      <c r="I62" s="53">
        <v>20132</v>
      </c>
      <c r="J62" s="54">
        <v>2013202</v>
      </c>
      <c r="K62" s="54" t="s">
        <v>637</v>
      </c>
      <c r="L62" s="80"/>
      <c r="M62" s="81"/>
      <c r="N62" s="53">
        <v>21.62</v>
      </c>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row>
    <row r="63" spans="1:256" s="23" customFormat="1" ht="27.75" customHeight="1">
      <c r="A63" s="64" t="s">
        <v>584</v>
      </c>
      <c r="B63" s="53" t="s">
        <v>728</v>
      </c>
      <c r="C63" s="54" t="s">
        <v>729</v>
      </c>
      <c r="D63" s="55">
        <v>34.9</v>
      </c>
      <c r="E63" s="56"/>
      <c r="F63" s="55">
        <v>34.9</v>
      </c>
      <c r="G63" s="56"/>
      <c r="H63" s="53">
        <v>213</v>
      </c>
      <c r="I63" s="53">
        <v>21302</v>
      </c>
      <c r="J63" s="54">
        <v>2130205</v>
      </c>
      <c r="K63" s="54" t="s">
        <v>730</v>
      </c>
      <c r="L63" s="80"/>
      <c r="M63" s="81"/>
      <c r="N63" s="53">
        <v>0</v>
      </c>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c r="CE63" s="26"/>
      <c r="CF63" s="26"/>
      <c r="CG63" s="26"/>
      <c r="CH63" s="26"/>
      <c r="CI63" s="26"/>
      <c r="CJ63" s="26"/>
      <c r="CK63" s="26"/>
      <c r="CL63" s="26"/>
      <c r="CM63" s="26"/>
      <c r="CN63" s="26"/>
      <c r="CO63" s="26"/>
      <c r="CP63" s="26"/>
      <c r="CQ63" s="26"/>
      <c r="CR63" s="26"/>
      <c r="CS63" s="26"/>
      <c r="CT63" s="26"/>
      <c r="CU63" s="26"/>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row>
    <row r="64" spans="1:256" s="23" customFormat="1" ht="27.75" customHeight="1">
      <c r="A64" s="53" t="s">
        <v>584</v>
      </c>
      <c r="B64" s="53" t="s">
        <v>731</v>
      </c>
      <c r="C64" s="65" t="s">
        <v>732</v>
      </c>
      <c r="D64" s="55">
        <v>16</v>
      </c>
      <c r="E64" s="56"/>
      <c r="F64" s="55">
        <v>16</v>
      </c>
      <c r="G64" s="56"/>
      <c r="H64" s="53">
        <v>208</v>
      </c>
      <c r="I64" s="53">
        <v>20801</v>
      </c>
      <c r="J64" s="54">
        <v>2080199</v>
      </c>
      <c r="K64" s="54" t="s">
        <v>733</v>
      </c>
      <c r="L64" s="80"/>
      <c r="M64" s="81"/>
      <c r="N64" s="53">
        <v>3.968</v>
      </c>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c r="CE64" s="26"/>
      <c r="CF64" s="26"/>
      <c r="CG64" s="26"/>
      <c r="CH64" s="26"/>
      <c r="CI64" s="26"/>
      <c r="CJ64" s="26"/>
      <c r="CK64" s="26"/>
      <c r="CL64" s="26"/>
      <c r="CM64" s="26"/>
      <c r="CN64" s="26"/>
      <c r="CO64" s="26"/>
      <c r="CP64" s="26"/>
      <c r="CQ64" s="26"/>
      <c r="CR64" s="26"/>
      <c r="CS64" s="26"/>
      <c r="CT64" s="26"/>
      <c r="CU64" s="26"/>
      <c r="CV64" s="26"/>
      <c r="CW64" s="26"/>
      <c r="CX64" s="26"/>
      <c r="CY64" s="26"/>
      <c r="CZ64" s="26"/>
      <c r="DA64" s="26"/>
      <c r="DB64" s="26"/>
      <c r="DC64" s="26"/>
      <c r="DD64" s="26"/>
      <c r="DE64" s="26"/>
      <c r="DF64" s="26"/>
      <c r="DG64" s="26"/>
      <c r="DH64" s="26"/>
      <c r="DI64" s="26"/>
      <c r="DJ64" s="26"/>
      <c r="DK64" s="26"/>
      <c r="DL64" s="26"/>
      <c r="DM64" s="26"/>
      <c r="DN64" s="26"/>
      <c r="DO64" s="26"/>
      <c r="DP64" s="26"/>
      <c r="DQ64" s="26"/>
      <c r="DR64" s="26"/>
      <c r="DS64" s="26"/>
      <c r="DT64" s="26"/>
      <c r="DU64" s="26"/>
      <c r="DV64" s="26"/>
      <c r="DW64" s="26"/>
      <c r="DX64" s="26"/>
      <c r="DY64" s="26"/>
      <c r="DZ64" s="26"/>
      <c r="EA64" s="26"/>
      <c r="EB64" s="26"/>
      <c r="EC64" s="26"/>
      <c r="ED64" s="26"/>
      <c r="EE64" s="26"/>
      <c r="EF64" s="26"/>
      <c r="EG64" s="26"/>
      <c r="EH64" s="26"/>
      <c r="EI64" s="26"/>
      <c r="EJ64" s="26"/>
      <c r="EK64" s="26"/>
      <c r="EL64" s="26"/>
      <c r="EM64" s="26"/>
      <c r="EN64" s="26"/>
      <c r="EO64" s="26"/>
      <c r="EP64" s="26"/>
      <c r="EQ64" s="26"/>
      <c r="ER64" s="26"/>
      <c r="ES64" s="26"/>
      <c r="ET64" s="26"/>
      <c r="EU64" s="26"/>
      <c r="EV64" s="26"/>
      <c r="EW64" s="26"/>
      <c r="EX64" s="26"/>
      <c r="EY64" s="26"/>
      <c r="EZ64" s="26"/>
      <c r="FA64" s="26"/>
      <c r="FB64" s="26"/>
      <c r="FC64" s="26"/>
      <c r="FD64" s="26"/>
      <c r="FE64" s="26"/>
      <c r="FF64" s="26"/>
      <c r="FG64" s="26"/>
      <c r="FH64" s="26"/>
      <c r="FI64" s="26"/>
      <c r="FJ64" s="26"/>
      <c r="FK64" s="26"/>
      <c r="FL64" s="26"/>
      <c r="FM64" s="26"/>
      <c r="FN64" s="26"/>
      <c r="FO64" s="26"/>
      <c r="FP64" s="26"/>
      <c r="FQ64" s="26"/>
      <c r="FR64" s="26"/>
      <c r="FS64" s="26"/>
      <c r="FT64" s="26"/>
      <c r="FU64" s="26"/>
      <c r="FV64" s="26"/>
      <c r="FW64" s="26"/>
      <c r="FX64" s="26"/>
      <c r="FY64" s="26"/>
      <c r="FZ64" s="26"/>
      <c r="GA64" s="26"/>
      <c r="GB64" s="26"/>
      <c r="GC64" s="26"/>
      <c r="GD64" s="26"/>
      <c r="GE64" s="26"/>
      <c r="GF64" s="26"/>
      <c r="GG64" s="26"/>
      <c r="GH64" s="26"/>
      <c r="GI64" s="26"/>
      <c r="GJ64" s="26"/>
      <c r="GK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c r="IS64" s="26"/>
      <c r="IT64" s="26"/>
      <c r="IU64" s="26"/>
      <c r="IV64" s="26"/>
    </row>
    <row r="65" spans="1:256" s="23" customFormat="1" ht="27.75" customHeight="1">
      <c r="A65" s="64" t="s">
        <v>584</v>
      </c>
      <c r="B65" s="53" t="s">
        <v>734</v>
      </c>
      <c r="C65" s="65" t="s">
        <v>735</v>
      </c>
      <c r="D65" s="55">
        <v>92.22</v>
      </c>
      <c r="E65" s="56"/>
      <c r="F65" s="55">
        <v>92.22</v>
      </c>
      <c r="G65" s="56"/>
      <c r="H65" s="53">
        <v>208</v>
      </c>
      <c r="I65" s="53">
        <v>20811</v>
      </c>
      <c r="J65" s="54">
        <v>2081104</v>
      </c>
      <c r="K65" s="54" t="s">
        <v>736</v>
      </c>
      <c r="L65" s="80"/>
      <c r="M65" s="81"/>
      <c r="N65" s="53">
        <v>47.01984</v>
      </c>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c r="CE65" s="26"/>
      <c r="CF65" s="26"/>
      <c r="CG65" s="26"/>
      <c r="CH65" s="26"/>
      <c r="CI65" s="26"/>
      <c r="CJ65" s="26"/>
      <c r="CK65" s="26"/>
      <c r="CL65" s="26"/>
      <c r="CM65" s="26"/>
      <c r="CN65" s="26"/>
      <c r="CO65" s="26"/>
      <c r="CP65" s="26"/>
      <c r="CQ65" s="26"/>
      <c r="CR65" s="26"/>
      <c r="CS65" s="26"/>
      <c r="CT65" s="26"/>
      <c r="CU65" s="26"/>
      <c r="CV65" s="26"/>
      <c r="CW65" s="26"/>
      <c r="CX65" s="26"/>
      <c r="CY65" s="26"/>
      <c r="CZ65" s="26"/>
      <c r="DA65" s="26"/>
      <c r="DB65" s="26"/>
      <c r="DC65" s="26"/>
      <c r="DD65" s="26"/>
      <c r="DE65" s="26"/>
      <c r="DF65" s="26"/>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c r="IS65" s="26"/>
      <c r="IT65" s="26"/>
      <c r="IU65" s="26"/>
      <c r="IV65" s="26"/>
    </row>
    <row r="66" spans="1:256" s="23" customFormat="1" ht="27.75" customHeight="1">
      <c r="A66" s="53" t="s">
        <v>584</v>
      </c>
      <c r="B66" s="53" t="s">
        <v>737</v>
      </c>
      <c r="C66" s="54" t="s">
        <v>738</v>
      </c>
      <c r="D66" s="55">
        <v>19.9</v>
      </c>
      <c r="E66" s="56"/>
      <c r="F66" s="56">
        <v>19.9</v>
      </c>
      <c r="G66" s="56"/>
      <c r="H66" s="53">
        <v>213</v>
      </c>
      <c r="I66" s="53">
        <v>21301</v>
      </c>
      <c r="J66" s="54">
        <v>2130108</v>
      </c>
      <c r="K66" s="54" t="s">
        <v>717</v>
      </c>
      <c r="L66" s="80"/>
      <c r="M66" s="81"/>
      <c r="N66" s="53">
        <v>1</v>
      </c>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6"/>
      <c r="CS66" s="26"/>
      <c r="CT66" s="26"/>
      <c r="CU66" s="26"/>
      <c r="CV66" s="26"/>
      <c r="CW66" s="26"/>
      <c r="CX66" s="26"/>
      <c r="CY66" s="26"/>
      <c r="CZ66" s="26"/>
      <c r="DA66" s="26"/>
      <c r="DB66" s="26"/>
      <c r="DC66" s="26"/>
      <c r="DD66" s="26"/>
      <c r="DE66" s="26"/>
      <c r="DF66" s="26"/>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c r="IS66" s="26"/>
      <c r="IT66" s="26"/>
      <c r="IU66" s="26"/>
      <c r="IV66" s="26"/>
    </row>
    <row r="67" spans="1:256" s="23" customFormat="1" ht="27.75" customHeight="1">
      <c r="A67" s="53" t="s">
        <v>584</v>
      </c>
      <c r="B67" s="53" t="s">
        <v>739</v>
      </c>
      <c r="C67" s="54" t="s">
        <v>740</v>
      </c>
      <c r="D67" s="55">
        <v>5.9</v>
      </c>
      <c r="E67" s="56">
        <v>5.9</v>
      </c>
      <c r="F67" s="56"/>
      <c r="G67" s="56"/>
      <c r="H67" s="53">
        <v>213</v>
      </c>
      <c r="I67" s="53">
        <v>21302</v>
      </c>
      <c r="J67" s="54">
        <v>2130209</v>
      </c>
      <c r="K67" s="54" t="s">
        <v>741</v>
      </c>
      <c r="L67" s="80"/>
      <c r="M67" s="81"/>
      <c r="N67" s="53">
        <v>0</v>
      </c>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6"/>
      <c r="CS67" s="26"/>
      <c r="CT67" s="26"/>
      <c r="CU67" s="26"/>
      <c r="CV67" s="26"/>
      <c r="CW67" s="26"/>
      <c r="CX67" s="26"/>
      <c r="CY67" s="26"/>
      <c r="CZ67" s="26"/>
      <c r="DA67" s="26"/>
      <c r="DB67" s="26"/>
      <c r="DC67" s="26"/>
      <c r="DD67" s="26"/>
      <c r="DE67" s="26"/>
      <c r="DF67" s="26"/>
      <c r="DG67" s="26"/>
      <c r="DH67" s="26"/>
      <c r="DI67" s="26"/>
      <c r="DJ67" s="26"/>
      <c r="DK67" s="26"/>
      <c r="DL67" s="26"/>
      <c r="DM67" s="26"/>
      <c r="DN67" s="26"/>
      <c r="DO67" s="26"/>
      <c r="DP67" s="26"/>
      <c r="DQ67" s="26"/>
      <c r="DR67" s="26"/>
      <c r="DS67" s="26"/>
      <c r="DT67" s="26"/>
      <c r="DU67" s="26"/>
      <c r="DV67" s="26"/>
      <c r="DW67" s="26"/>
      <c r="DX67" s="26"/>
      <c r="DY67" s="26"/>
      <c r="DZ67" s="26"/>
      <c r="EA67" s="26"/>
      <c r="EB67" s="26"/>
      <c r="EC67" s="26"/>
      <c r="ED67" s="26"/>
      <c r="EE67" s="26"/>
      <c r="EF67" s="26"/>
      <c r="EG67" s="26"/>
      <c r="EH67" s="26"/>
      <c r="EI67" s="26"/>
      <c r="EJ67" s="26"/>
      <c r="EK67" s="26"/>
      <c r="EL67" s="26"/>
      <c r="EM67" s="26"/>
      <c r="EN67" s="26"/>
      <c r="EO67" s="26"/>
      <c r="EP67" s="26"/>
      <c r="EQ67" s="26"/>
      <c r="ER67" s="26"/>
      <c r="ES67" s="26"/>
      <c r="ET67" s="26"/>
      <c r="EU67" s="26"/>
      <c r="EV67" s="26"/>
      <c r="EW67" s="26"/>
      <c r="EX67" s="26"/>
      <c r="EY67" s="26"/>
      <c r="EZ67" s="26"/>
      <c r="FA67" s="26"/>
      <c r="FB67" s="26"/>
      <c r="FC67" s="26"/>
      <c r="FD67" s="26"/>
      <c r="FE67" s="26"/>
      <c r="FF67" s="26"/>
      <c r="FG67" s="26"/>
      <c r="FH67" s="26"/>
      <c r="FI67" s="26"/>
      <c r="FJ67" s="26"/>
      <c r="FK67" s="26"/>
      <c r="FL67" s="26"/>
      <c r="FM67" s="26"/>
      <c r="FN67" s="26"/>
      <c r="FO67" s="26"/>
      <c r="FP67" s="26"/>
      <c r="FQ67" s="26"/>
      <c r="FR67" s="26"/>
      <c r="FS67" s="26"/>
      <c r="FT67" s="26"/>
      <c r="FU67" s="26"/>
      <c r="FV67" s="26"/>
      <c r="FW67" s="26"/>
      <c r="FX67" s="26"/>
      <c r="FY67" s="26"/>
      <c r="FZ67" s="26"/>
      <c r="GA67" s="26"/>
      <c r="GB67" s="26"/>
      <c r="GC67" s="26"/>
      <c r="GD67" s="26"/>
      <c r="GE67" s="26"/>
      <c r="GF67" s="26"/>
      <c r="GG67" s="26"/>
      <c r="GH67" s="26"/>
      <c r="GI67" s="26"/>
      <c r="GJ67" s="26"/>
      <c r="GK67" s="26"/>
      <c r="GL67" s="26"/>
      <c r="GM67" s="26"/>
      <c r="GN67" s="26"/>
      <c r="GO67" s="26"/>
      <c r="GP67" s="26"/>
      <c r="GQ67" s="26"/>
      <c r="GR67" s="26"/>
      <c r="GS67" s="26"/>
      <c r="GT67" s="26"/>
      <c r="GU67" s="26"/>
      <c r="GV67" s="26"/>
      <c r="GW67" s="26"/>
      <c r="GX67" s="26"/>
      <c r="GY67" s="26"/>
      <c r="GZ67" s="26"/>
      <c r="HA67" s="26"/>
      <c r="HB67" s="26"/>
      <c r="HC67" s="26"/>
      <c r="HD67" s="26"/>
      <c r="HE67" s="26"/>
      <c r="HF67" s="26"/>
      <c r="HG67" s="26"/>
      <c r="HH67" s="26"/>
      <c r="HI67" s="26"/>
      <c r="HJ67" s="26"/>
      <c r="HK67" s="26"/>
      <c r="HL67" s="26"/>
      <c r="HM67" s="26"/>
      <c r="HN67" s="26"/>
      <c r="HO67" s="26"/>
      <c r="HP67" s="26"/>
      <c r="HQ67" s="26"/>
      <c r="HR67" s="26"/>
      <c r="HS67" s="26"/>
      <c r="HT67" s="26"/>
      <c r="HU67" s="26"/>
      <c r="HV67" s="26"/>
      <c r="HW67" s="26"/>
      <c r="HX67" s="26"/>
      <c r="HY67" s="26"/>
      <c r="HZ67" s="26"/>
      <c r="IA67" s="26"/>
      <c r="IB67" s="26"/>
      <c r="IC67" s="26"/>
      <c r="ID67" s="26"/>
      <c r="IE67" s="26"/>
      <c r="IF67" s="26"/>
      <c r="IG67" s="26"/>
      <c r="IH67" s="26"/>
      <c r="II67" s="26"/>
      <c r="IJ67" s="26"/>
      <c r="IK67" s="26"/>
      <c r="IL67" s="26"/>
      <c r="IM67" s="26"/>
      <c r="IN67" s="26"/>
      <c r="IO67" s="26"/>
      <c r="IP67" s="26"/>
      <c r="IQ67" s="26"/>
      <c r="IR67" s="26"/>
      <c r="IS67" s="26"/>
      <c r="IT67" s="26"/>
      <c r="IU67" s="26"/>
      <c r="IV67" s="26"/>
    </row>
    <row r="68" spans="1:256" s="25" customFormat="1" ht="27.75" customHeight="1">
      <c r="A68" s="53" t="s">
        <v>584</v>
      </c>
      <c r="B68" s="53" t="s">
        <v>742</v>
      </c>
      <c r="C68" s="63" t="s">
        <v>743</v>
      </c>
      <c r="D68" s="55">
        <v>274.68</v>
      </c>
      <c r="E68" s="55"/>
      <c r="F68" s="55">
        <v>274.68</v>
      </c>
      <c r="G68" s="55"/>
      <c r="H68" s="54">
        <v>210</v>
      </c>
      <c r="I68" s="54">
        <v>21004</v>
      </c>
      <c r="J68" s="54">
        <v>2100408</v>
      </c>
      <c r="K68" s="54" t="s">
        <v>598</v>
      </c>
      <c r="L68" s="84"/>
      <c r="M68" s="85"/>
      <c r="N68" s="66">
        <v>98.89842</v>
      </c>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6"/>
      <c r="DW68" s="26"/>
      <c r="DX68" s="26"/>
      <c r="DY68" s="26"/>
      <c r="DZ68" s="26"/>
      <c r="EA68" s="26"/>
      <c r="EB68" s="26"/>
      <c r="EC68" s="26"/>
      <c r="ED68" s="26"/>
      <c r="EE68" s="26"/>
      <c r="EF68" s="26"/>
      <c r="EG68" s="26"/>
      <c r="EH68" s="26"/>
      <c r="EI68" s="26"/>
      <c r="EJ68" s="26"/>
      <c r="EK68" s="26"/>
      <c r="EL68" s="26"/>
      <c r="EM68" s="26"/>
      <c r="EN68" s="26"/>
      <c r="EO68" s="26"/>
      <c r="EP68" s="26"/>
      <c r="EQ68" s="26"/>
      <c r="ER68" s="26"/>
      <c r="ES68" s="26"/>
      <c r="ET68" s="26"/>
      <c r="EU68" s="26"/>
      <c r="EV68" s="26"/>
      <c r="EW68" s="26"/>
      <c r="EX68" s="26"/>
      <c r="EY68" s="26"/>
      <c r="EZ68" s="26"/>
      <c r="FA68" s="26"/>
      <c r="FB68" s="26"/>
      <c r="FC68" s="26"/>
      <c r="FD68" s="26"/>
      <c r="FE68" s="26"/>
      <c r="FF68" s="26"/>
      <c r="FG68" s="26"/>
      <c r="FH68" s="26"/>
      <c r="FI68" s="26"/>
      <c r="FJ68" s="26"/>
      <c r="FK68" s="26"/>
      <c r="FL68" s="26"/>
      <c r="FM68" s="26"/>
      <c r="FN68" s="26"/>
      <c r="FO68" s="26"/>
      <c r="FP68" s="26"/>
      <c r="FQ68" s="26"/>
      <c r="FR68" s="26"/>
      <c r="FS68" s="26"/>
      <c r="FT68" s="26"/>
      <c r="FU68" s="26"/>
      <c r="FV68" s="26"/>
      <c r="FW68" s="26"/>
      <c r="FX68" s="26"/>
      <c r="FY68" s="26"/>
      <c r="FZ68" s="26"/>
      <c r="GA68" s="26"/>
      <c r="GB68" s="26"/>
      <c r="GC68" s="26"/>
      <c r="GD68" s="26"/>
      <c r="GE68" s="26"/>
      <c r="GF68" s="26"/>
      <c r="GG68" s="26"/>
      <c r="GH68" s="26"/>
      <c r="GI68" s="26"/>
      <c r="GJ68" s="26"/>
      <c r="GK68" s="26"/>
      <c r="GL68" s="26"/>
      <c r="GM68" s="26"/>
      <c r="GN68" s="26"/>
      <c r="GO68" s="26"/>
      <c r="GP68" s="26"/>
      <c r="GQ68" s="26"/>
      <c r="GR68" s="26"/>
      <c r="GS68" s="26"/>
      <c r="GT68" s="26"/>
      <c r="GU68" s="26"/>
      <c r="GV68" s="26"/>
      <c r="GW68" s="26"/>
      <c r="GX68" s="26"/>
      <c r="GY68" s="26"/>
      <c r="GZ68" s="26"/>
      <c r="HA68" s="26"/>
      <c r="HB68" s="26"/>
      <c r="HC68" s="26"/>
      <c r="HD68" s="26"/>
      <c r="HE68" s="26"/>
      <c r="HF68" s="26"/>
      <c r="HG68" s="26"/>
      <c r="HH68" s="26"/>
      <c r="HI68" s="26"/>
      <c r="HJ68" s="26"/>
      <c r="HK68" s="26"/>
      <c r="HL68" s="26"/>
      <c r="HM68" s="26"/>
      <c r="HN68" s="26"/>
      <c r="HO68" s="26"/>
      <c r="HP68" s="26"/>
      <c r="HQ68" s="26"/>
      <c r="HR68" s="26"/>
      <c r="HS68" s="26"/>
      <c r="HT68" s="26"/>
      <c r="HU68" s="26"/>
      <c r="HV68" s="26"/>
      <c r="HW68" s="26"/>
      <c r="HX68" s="26"/>
      <c r="HY68" s="26"/>
      <c r="HZ68" s="26"/>
      <c r="IA68" s="26"/>
      <c r="IB68" s="26"/>
      <c r="IC68" s="26"/>
      <c r="ID68" s="26"/>
      <c r="IE68" s="26"/>
      <c r="IF68" s="26"/>
      <c r="IG68" s="26"/>
      <c r="IH68" s="26"/>
      <c r="II68" s="26"/>
      <c r="IJ68" s="26"/>
      <c r="IK68" s="26"/>
      <c r="IL68" s="26"/>
      <c r="IM68" s="26"/>
      <c r="IN68" s="26"/>
      <c r="IO68" s="26"/>
      <c r="IP68" s="26"/>
      <c r="IQ68" s="26"/>
      <c r="IR68" s="26"/>
      <c r="IS68" s="26"/>
      <c r="IT68" s="26"/>
      <c r="IU68" s="26"/>
      <c r="IV68" s="26"/>
    </row>
    <row r="69" spans="1:256" s="23" customFormat="1" ht="27.75" customHeight="1">
      <c r="A69" s="53" t="s">
        <v>584</v>
      </c>
      <c r="B69" s="53" t="s">
        <v>744</v>
      </c>
      <c r="C69" s="54" t="s">
        <v>745</v>
      </c>
      <c r="D69" s="55">
        <v>52.6</v>
      </c>
      <c r="E69" s="56"/>
      <c r="F69" s="56">
        <v>52.6</v>
      </c>
      <c r="G69" s="56"/>
      <c r="H69" s="54">
        <v>208</v>
      </c>
      <c r="I69" s="54">
        <v>20802</v>
      </c>
      <c r="J69" s="54">
        <v>2080299</v>
      </c>
      <c r="K69" s="54" t="s">
        <v>746</v>
      </c>
      <c r="L69" s="80"/>
      <c r="M69" s="81"/>
      <c r="N69" s="53">
        <v>261.56</v>
      </c>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6"/>
      <c r="DW69" s="26"/>
      <c r="DX69" s="26"/>
      <c r="DY69" s="26"/>
      <c r="DZ69" s="26"/>
      <c r="EA69" s="26"/>
      <c r="EB69" s="26"/>
      <c r="EC69" s="26"/>
      <c r="ED69" s="26"/>
      <c r="EE69" s="26"/>
      <c r="EF69" s="26"/>
      <c r="EG69" s="26"/>
      <c r="EH69" s="26"/>
      <c r="EI69" s="26"/>
      <c r="EJ69" s="26"/>
      <c r="EK69" s="26"/>
      <c r="EL69" s="26"/>
      <c r="EM69" s="26"/>
      <c r="EN69" s="26"/>
      <c r="EO69" s="26"/>
      <c r="EP69" s="26"/>
      <c r="EQ69" s="26"/>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6"/>
      <c r="GC69" s="26"/>
      <c r="GD69" s="26"/>
      <c r="GE69" s="26"/>
      <c r="GF69" s="26"/>
      <c r="GG69" s="26"/>
      <c r="GH69" s="26"/>
      <c r="GI69" s="26"/>
      <c r="GJ69" s="26"/>
      <c r="GK69" s="26"/>
      <c r="GL69" s="26"/>
      <c r="GM69" s="26"/>
      <c r="GN69" s="26"/>
      <c r="GO69" s="26"/>
      <c r="GP69" s="26"/>
      <c r="GQ69" s="26"/>
      <c r="GR69" s="26"/>
      <c r="GS69" s="26"/>
      <c r="GT69" s="26"/>
      <c r="GU69" s="26"/>
      <c r="GV69" s="26"/>
      <c r="GW69" s="26"/>
      <c r="GX69" s="26"/>
      <c r="GY69" s="26"/>
      <c r="GZ69" s="26"/>
      <c r="HA69" s="26"/>
      <c r="HB69" s="26"/>
      <c r="HC69" s="26"/>
      <c r="HD69" s="26"/>
      <c r="HE69" s="26"/>
      <c r="HF69" s="26"/>
      <c r="HG69" s="26"/>
      <c r="HH69" s="26"/>
      <c r="HI69" s="26"/>
      <c r="HJ69" s="26"/>
      <c r="HK69" s="26"/>
      <c r="HL69" s="26"/>
      <c r="HM69" s="26"/>
      <c r="HN69" s="26"/>
      <c r="HO69" s="26"/>
      <c r="HP69" s="26"/>
      <c r="HQ69" s="26"/>
      <c r="HR69" s="26"/>
      <c r="HS69" s="26"/>
      <c r="HT69" s="26"/>
      <c r="HU69" s="26"/>
      <c r="HV69" s="26"/>
      <c r="HW69" s="26"/>
      <c r="HX69" s="26"/>
      <c r="HY69" s="26"/>
      <c r="HZ69" s="26"/>
      <c r="IA69" s="26"/>
      <c r="IB69" s="26"/>
      <c r="IC69" s="26"/>
      <c r="ID69" s="26"/>
      <c r="IE69" s="26"/>
      <c r="IF69" s="26"/>
      <c r="IG69" s="26"/>
      <c r="IH69" s="26"/>
      <c r="II69" s="26"/>
      <c r="IJ69" s="26"/>
      <c r="IK69" s="26"/>
      <c r="IL69" s="26"/>
      <c r="IM69" s="26"/>
      <c r="IN69" s="26"/>
      <c r="IO69" s="26"/>
      <c r="IP69" s="26"/>
      <c r="IQ69" s="26"/>
      <c r="IR69" s="26"/>
      <c r="IS69" s="26"/>
      <c r="IT69" s="26"/>
      <c r="IU69" s="26"/>
      <c r="IV69" s="26"/>
    </row>
    <row r="70" spans="1:256" s="23" customFormat="1" ht="27.75" customHeight="1">
      <c r="A70" s="53" t="s">
        <v>584</v>
      </c>
      <c r="B70" s="53" t="s">
        <v>747</v>
      </c>
      <c r="C70" s="54" t="s">
        <v>748</v>
      </c>
      <c r="D70" s="55">
        <v>4393</v>
      </c>
      <c r="E70" s="56">
        <v>4393</v>
      </c>
      <c r="F70" s="56"/>
      <c r="G70" s="56"/>
      <c r="H70" s="54">
        <v>229</v>
      </c>
      <c r="I70" s="54">
        <v>22999</v>
      </c>
      <c r="J70" s="54">
        <v>2299901</v>
      </c>
      <c r="K70" s="54" t="s">
        <v>548</v>
      </c>
      <c r="L70" s="80"/>
      <c r="M70" s="81"/>
      <c r="N70" s="53">
        <v>2887.7</v>
      </c>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26"/>
      <c r="ET70" s="26"/>
      <c r="EU70" s="26"/>
      <c r="EV70" s="26"/>
      <c r="EW70" s="26"/>
      <c r="EX70" s="26"/>
      <c r="EY70" s="26"/>
      <c r="EZ70" s="26"/>
      <c r="FA70" s="26"/>
      <c r="FB70" s="26"/>
      <c r="FC70" s="26"/>
      <c r="FD70" s="26"/>
      <c r="FE70" s="26"/>
      <c r="FF70" s="26"/>
      <c r="FG70" s="26"/>
      <c r="FH70" s="26"/>
      <c r="FI70" s="26"/>
      <c r="FJ70" s="26"/>
      <c r="FK70" s="26"/>
      <c r="FL70" s="26"/>
      <c r="FM70" s="26"/>
      <c r="FN70" s="26"/>
      <c r="FO70" s="26"/>
      <c r="FP70" s="26"/>
      <c r="FQ70" s="26"/>
      <c r="FR70" s="26"/>
      <c r="FS70" s="26"/>
      <c r="FT70" s="26"/>
      <c r="FU70" s="26"/>
      <c r="FV70" s="26"/>
      <c r="FW70" s="26"/>
      <c r="FX70" s="26"/>
      <c r="FY70" s="26"/>
      <c r="FZ70" s="26"/>
      <c r="GA70" s="26"/>
      <c r="GB70" s="26"/>
      <c r="GC70" s="26"/>
      <c r="GD70" s="26"/>
      <c r="GE70" s="26"/>
      <c r="GF70" s="26"/>
      <c r="GG70" s="26"/>
      <c r="GH70" s="26"/>
      <c r="GI70" s="26"/>
      <c r="GJ70" s="26"/>
      <c r="GK70" s="26"/>
      <c r="GL70" s="26"/>
      <c r="GM70" s="26"/>
      <c r="GN70" s="26"/>
      <c r="GO70" s="26"/>
      <c r="GP70" s="26"/>
      <c r="GQ70" s="26"/>
      <c r="GR70" s="26"/>
      <c r="GS70" s="26"/>
      <c r="GT70" s="26"/>
      <c r="GU70" s="26"/>
      <c r="GV70" s="26"/>
      <c r="GW70" s="26"/>
      <c r="GX70" s="26"/>
      <c r="GY70" s="26"/>
      <c r="GZ70" s="26"/>
      <c r="HA70" s="26"/>
      <c r="HB70" s="26"/>
      <c r="HC70" s="26"/>
      <c r="HD70" s="26"/>
      <c r="HE70" s="26"/>
      <c r="HF70" s="26"/>
      <c r="HG70" s="26"/>
      <c r="HH70" s="26"/>
      <c r="HI70" s="26"/>
      <c r="HJ70" s="26"/>
      <c r="HK70" s="26"/>
      <c r="HL70" s="26"/>
      <c r="HM70" s="26"/>
      <c r="HN70" s="26"/>
      <c r="HO70" s="26"/>
      <c r="HP70" s="26"/>
      <c r="HQ70" s="26"/>
      <c r="HR70" s="26"/>
      <c r="HS70" s="26"/>
      <c r="HT70" s="26"/>
      <c r="HU70" s="26"/>
      <c r="HV70" s="26"/>
      <c r="HW70" s="26"/>
      <c r="HX70" s="26"/>
      <c r="HY70" s="26"/>
      <c r="HZ70" s="26"/>
      <c r="IA70" s="26"/>
      <c r="IB70" s="26"/>
      <c r="IC70" s="26"/>
      <c r="ID70" s="26"/>
      <c r="IE70" s="26"/>
      <c r="IF70" s="26"/>
      <c r="IG70" s="26"/>
      <c r="IH70" s="26"/>
      <c r="II70" s="26"/>
      <c r="IJ70" s="26"/>
      <c r="IK70" s="26"/>
      <c r="IL70" s="26"/>
      <c r="IM70" s="26"/>
      <c r="IN70" s="26"/>
      <c r="IO70" s="26"/>
      <c r="IP70" s="26"/>
      <c r="IQ70" s="26"/>
      <c r="IR70" s="26"/>
      <c r="IS70" s="26"/>
      <c r="IT70" s="26"/>
      <c r="IU70" s="26"/>
      <c r="IV70" s="26"/>
    </row>
    <row r="71" spans="1:256" s="23" customFormat="1" ht="27.75" customHeight="1">
      <c r="A71" s="53" t="s">
        <v>584</v>
      </c>
      <c r="B71" s="53" t="s">
        <v>749</v>
      </c>
      <c r="C71" s="54" t="s">
        <v>750</v>
      </c>
      <c r="D71" s="55">
        <v>16</v>
      </c>
      <c r="E71" s="56"/>
      <c r="F71" s="56">
        <v>16</v>
      </c>
      <c r="G71" s="56"/>
      <c r="H71" s="54">
        <v>210</v>
      </c>
      <c r="I71" s="54">
        <v>21003</v>
      </c>
      <c r="J71" s="54">
        <v>2100302</v>
      </c>
      <c r="K71" s="54" t="s">
        <v>751</v>
      </c>
      <c r="L71" s="80"/>
      <c r="M71" s="81"/>
      <c r="N71" s="53">
        <v>0</v>
      </c>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W71" s="26"/>
      <c r="GX71" s="26"/>
      <c r="GY71" s="26"/>
      <c r="GZ71" s="26"/>
      <c r="HA71" s="26"/>
      <c r="HB71" s="26"/>
      <c r="HC71" s="26"/>
      <c r="HD71" s="26"/>
      <c r="HE71" s="26"/>
      <c r="HF71" s="26"/>
      <c r="HG71" s="26"/>
      <c r="HH71" s="26"/>
      <c r="HI71" s="26"/>
      <c r="HJ71" s="26"/>
      <c r="HK71" s="26"/>
      <c r="HL71" s="26"/>
      <c r="HM71" s="26"/>
      <c r="HN71" s="26"/>
      <c r="HO71" s="26"/>
      <c r="HP71" s="26"/>
      <c r="HQ71" s="26"/>
      <c r="HR71" s="26"/>
      <c r="HS71" s="26"/>
      <c r="HT71" s="26"/>
      <c r="HU71" s="26"/>
      <c r="HV71" s="26"/>
      <c r="HW71" s="26"/>
      <c r="HX71" s="26"/>
      <c r="HY71" s="26"/>
      <c r="HZ71" s="26"/>
      <c r="IA71" s="26"/>
      <c r="IB71" s="26"/>
      <c r="IC71" s="26"/>
      <c r="ID71" s="26"/>
      <c r="IE71" s="26"/>
      <c r="IF71" s="26"/>
      <c r="IG71" s="26"/>
      <c r="IH71" s="26"/>
      <c r="II71" s="26"/>
      <c r="IJ71" s="26"/>
      <c r="IK71" s="26"/>
      <c r="IL71" s="26"/>
      <c r="IM71" s="26"/>
      <c r="IN71" s="26"/>
      <c r="IO71" s="26"/>
      <c r="IP71" s="26"/>
      <c r="IQ71" s="26"/>
      <c r="IR71" s="26"/>
      <c r="IS71" s="26"/>
      <c r="IT71" s="26"/>
      <c r="IU71" s="26"/>
      <c r="IV71" s="26"/>
    </row>
    <row r="72" spans="1:256" s="23" customFormat="1" ht="27.75" customHeight="1">
      <c r="A72" s="53" t="s">
        <v>584</v>
      </c>
      <c r="B72" s="53" t="s">
        <v>752</v>
      </c>
      <c r="C72" s="54" t="s">
        <v>753</v>
      </c>
      <c r="D72" s="55">
        <v>439.99</v>
      </c>
      <c r="E72" s="56"/>
      <c r="F72" s="56">
        <v>439.99</v>
      </c>
      <c r="G72" s="56"/>
      <c r="H72" s="54">
        <v>210</v>
      </c>
      <c r="I72" s="54">
        <v>21004</v>
      </c>
      <c r="J72" s="54">
        <v>2100409</v>
      </c>
      <c r="K72" s="54" t="s">
        <v>754</v>
      </c>
      <c r="L72" s="80"/>
      <c r="M72" s="81"/>
      <c r="N72" s="53">
        <v>435.1</v>
      </c>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c r="CE72" s="26"/>
      <c r="CF72" s="26"/>
      <c r="CG72" s="26"/>
      <c r="CH72" s="26"/>
      <c r="CI72" s="26"/>
      <c r="CJ72" s="26"/>
      <c r="CK72" s="26"/>
      <c r="CL72" s="26"/>
      <c r="CM72" s="26"/>
      <c r="CN72" s="26"/>
      <c r="CO72" s="26"/>
      <c r="CP72" s="26"/>
      <c r="CQ72" s="26"/>
      <c r="CR72" s="26"/>
      <c r="CS72" s="26"/>
      <c r="CT72" s="26"/>
      <c r="CU72" s="26"/>
      <c r="CV72" s="26"/>
      <c r="CW72" s="26"/>
      <c r="CX72" s="26"/>
      <c r="CY72" s="26"/>
      <c r="CZ72" s="26"/>
      <c r="DA72" s="26"/>
      <c r="DB72" s="26"/>
      <c r="DC72" s="26"/>
      <c r="DD72" s="26"/>
      <c r="DE72" s="26"/>
      <c r="DF72" s="26"/>
      <c r="DG72" s="26"/>
      <c r="DH72" s="26"/>
      <c r="DI72" s="26"/>
      <c r="DJ72" s="26"/>
      <c r="DK72" s="26"/>
      <c r="DL72" s="26"/>
      <c r="DM72" s="26"/>
      <c r="DN72" s="26"/>
      <c r="DO72" s="26"/>
      <c r="DP72" s="26"/>
      <c r="DQ72" s="26"/>
      <c r="DR72" s="26"/>
      <c r="DS72" s="26"/>
      <c r="DT72" s="26"/>
      <c r="DU72" s="26"/>
      <c r="DV72" s="26"/>
      <c r="DW72" s="26"/>
      <c r="DX72" s="26"/>
      <c r="DY72" s="26"/>
      <c r="DZ72" s="26"/>
      <c r="EA72" s="26"/>
      <c r="EB72" s="26"/>
      <c r="EC72" s="26"/>
      <c r="ED72" s="26"/>
      <c r="EE72" s="26"/>
      <c r="EF72" s="26"/>
      <c r="EG72" s="26"/>
      <c r="EH72" s="26"/>
      <c r="EI72" s="26"/>
      <c r="EJ72" s="26"/>
      <c r="EK72" s="26"/>
      <c r="EL72" s="26"/>
      <c r="EM72" s="26"/>
      <c r="EN72" s="26"/>
      <c r="EO72" s="26"/>
      <c r="EP72" s="26"/>
      <c r="EQ72" s="26"/>
      <c r="ER72" s="26"/>
      <c r="ES72" s="26"/>
      <c r="ET72" s="26"/>
      <c r="EU72" s="26"/>
      <c r="EV72" s="26"/>
      <c r="EW72" s="26"/>
      <c r="EX72" s="26"/>
      <c r="EY72" s="26"/>
      <c r="EZ72" s="26"/>
      <c r="FA72" s="26"/>
      <c r="FB72" s="26"/>
      <c r="FC72" s="26"/>
      <c r="FD72" s="26"/>
      <c r="FE72" s="26"/>
      <c r="FF72" s="26"/>
      <c r="FG72" s="26"/>
      <c r="FH72" s="26"/>
      <c r="FI72" s="26"/>
      <c r="FJ72" s="26"/>
      <c r="FK72" s="26"/>
      <c r="FL72" s="26"/>
      <c r="FM72" s="26"/>
      <c r="FN72" s="26"/>
      <c r="FO72" s="26"/>
      <c r="FP72" s="26"/>
      <c r="FQ72" s="26"/>
      <c r="FR72" s="26"/>
      <c r="FS72" s="26"/>
      <c r="FT72" s="26"/>
      <c r="FU72" s="26"/>
      <c r="FV72" s="26"/>
      <c r="FW72" s="26"/>
      <c r="FX72" s="26"/>
      <c r="FY72" s="26"/>
      <c r="FZ72" s="26"/>
      <c r="GA72" s="26"/>
      <c r="GB72" s="26"/>
      <c r="GC72" s="26"/>
      <c r="GD72" s="26"/>
      <c r="GE72" s="26"/>
      <c r="GF72" s="26"/>
      <c r="GG72" s="26"/>
      <c r="GH72" s="26"/>
      <c r="GI72" s="26"/>
      <c r="GJ72" s="26"/>
      <c r="GK72" s="26"/>
      <c r="GL72" s="26"/>
      <c r="GM72" s="26"/>
      <c r="GN72" s="26"/>
      <c r="GO72" s="26"/>
      <c r="GP72" s="26"/>
      <c r="GQ72" s="26"/>
      <c r="GR72" s="26"/>
      <c r="GS72" s="26"/>
      <c r="GT72" s="26"/>
      <c r="GU72" s="26"/>
      <c r="GV72" s="26"/>
      <c r="GW72" s="26"/>
      <c r="GX72" s="26"/>
      <c r="GY72" s="26"/>
      <c r="GZ72" s="26"/>
      <c r="HA72" s="26"/>
      <c r="HB72" s="26"/>
      <c r="HC72" s="26"/>
      <c r="HD72" s="26"/>
      <c r="HE72" s="26"/>
      <c r="HF72" s="26"/>
      <c r="HG72" s="26"/>
      <c r="HH72" s="26"/>
      <c r="HI72" s="26"/>
      <c r="HJ72" s="26"/>
      <c r="HK72" s="26"/>
      <c r="HL72" s="26"/>
      <c r="HM72" s="26"/>
      <c r="HN72" s="26"/>
      <c r="HO72" s="26"/>
      <c r="HP72" s="26"/>
      <c r="HQ72" s="26"/>
      <c r="HR72" s="26"/>
      <c r="HS72" s="26"/>
      <c r="HT72" s="26"/>
      <c r="HU72" s="26"/>
      <c r="HV72" s="26"/>
      <c r="HW72" s="26"/>
      <c r="HX72" s="26"/>
      <c r="HY72" s="26"/>
      <c r="HZ72" s="26"/>
      <c r="IA72" s="26"/>
      <c r="IB72" s="26"/>
      <c r="IC72" s="26"/>
      <c r="ID72" s="26"/>
      <c r="IE72" s="26"/>
      <c r="IF72" s="26"/>
      <c r="IG72" s="26"/>
      <c r="IH72" s="26"/>
      <c r="II72" s="26"/>
      <c r="IJ72" s="26"/>
      <c r="IK72" s="26"/>
      <c r="IL72" s="26"/>
      <c r="IM72" s="26"/>
      <c r="IN72" s="26"/>
      <c r="IO72" s="26"/>
      <c r="IP72" s="26"/>
      <c r="IQ72" s="26"/>
      <c r="IR72" s="26"/>
      <c r="IS72" s="26"/>
      <c r="IT72" s="26"/>
      <c r="IU72" s="26"/>
      <c r="IV72" s="26"/>
    </row>
    <row r="73" spans="1:256" s="23" customFormat="1" ht="27.75" customHeight="1">
      <c r="A73" s="53" t="s">
        <v>584</v>
      </c>
      <c r="B73" s="53" t="s">
        <v>755</v>
      </c>
      <c r="C73" s="54" t="s">
        <v>756</v>
      </c>
      <c r="D73" s="55">
        <v>2</v>
      </c>
      <c r="E73" s="56">
        <v>2</v>
      </c>
      <c r="F73" s="56"/>
      <c r="G73" s="56"/>
      <c r="H73" s="54">
        <v>213</v>
      </c>
      <c r="I73" s="54">
        <v>21301</v>
      </c>
      <c r="J73" s="54">
        <v>2130108</v>
      </c>
      <c r="K73" s="54" t="s">
        <v>717</v>
      </c>
      <c r="L73" s="80"/>
      <c r="M73" s="81"/>
      <c r="N73" s="53">
        <v>0</v>
      </c>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6"/>
      <c r="ED73" s="26"/>
      <c r="EE73" s="26"/>
      <c r="EF73" s="26"/>
      <c r="EG73" s="26"/>
      <c r="EH73" s="26"/>
      <c r="EI73" s="26"/>
      <c r="EJ73" s="26"/>
      <c r="EK73" s="26"/>
      <c r="EL73" s="26"/>
      <c r="EM73" s="26"/>
      <c r="EN73" s="26"/>
      <c r="EO73" s="26"/>
      <c r="EP73" s="26"/>
      <c r="EQ73" s="26"/>
      <c r="ER73" s="26"/>
      <c r="ES73" s="26"/>
      <c r="ET73" s="26"/>
      <c r="EU73" s="26"/>
      <c r="EV73" s="26"/>
      <c r="EW73" s="26"/>
      <c r="EX73" s="26"/>
      <c r="EY73" s="26"/>
      <c r="EZ73" s="26"/>
      <c r="FA73" s="26"/>
      <c r="FB73" s="26"/>
      <c r="FC73" s="26"/>
      <c r="FD73" s="26"/>
      <c r="FE73" s="26"/>
      <c r="FF73" s="26"/>
      <c r="FG73" s="26"/>
      <c r="FH73" s="26"/>
      <c r="FI73" s="26"/>
      <c r="FJ73" s="26"/>
      <c r="FK73" s="26"/>
      <c r="FL73" s="26"/>
      <c r="FM73" s="26"/>
      <c r="FN73" s="26"/>
      <c r="FO73" s="26"/>
      <c r="FP73" s="26"/>
      <c r="FQ73" s="26"/>
      <c r="FR73" s="26"/>
      <c r="FS73" s="26"/>
      <c r="FT73" s="26"/>
      <c r="FU73" s="26"/>
      <c r="FV73" s="26"/>
      <c r="FW73" s="26"/>
      <c r="FX73" s="26"/>
      <c r="FY73" s="26"/>
      <c r="FZ73" s="26"/>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row>
    <row r="74" spans="1:256" s="23" customFormat="1" ht="27.75" customHeight="1">
      <c r="A74" s="53" t="s">
        <v>584</v>
      </c>
      <c r="B74" s="53" t="s">
        <v>757</v>
      </c>
      <c r="C74" s="54" t="s">
        <v>758</v>
      </c>
      <c r="D74" s="55">
        <v>10</v>
      </c>
      <c r="E74" s="56"/>
      <c r="F74" s="56">
        <v>10</v>
      </c>
      <c r="G74" s="56"/>
      <c r="H74" s="53">
        <v>205</v>
      </c>
      <c r="I74" s="53">
        <v>20502</v>
      </c>
      <c r="J74" s="54"/>
      <c r="K74" s="54" t="s">
        <v>759</v>
      </c>
      <c r="L74" s="80"/>
      <c r="M74" s="81"/>
      <c r="N74" s="53">
        <v>0</v>
      </c>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26"/>
      <c r="DF74" s="26"/>
      <c r="DG74" s="26"/>
      <c r="DH74" s="26"/>
      <c r="DI74" s="26"/>
      <c r="DJ74" s="26"/>
      <c r="DK74" s="26"/>
      <c r="DL74" s="26"/>
      <c r="DM74" s="26"/>
      <c r="DN74" s="26"/>
      <c r="DO74" s="26"/>
      <c r="DP74" s="26"/>
      <c r="DQ74" s="26"/>
      <c r="DR74" s="26"/>
      <c r="DS74" s="26"/>
      <c r="DT74" s="26"/>
      <c r="DU74" s="26"/>
      <c r="DV74" s="26"/>
      <c r="DW74" s="26"/>
      <c r="DX74" s="26"/>
      <c r="DY74" s="26"/>
      <c r="DZ74" s="26"/>
      <c r="EA74" s="26"/>
      <c r="EB74" s="26"/>
      <c r="EC74" s="26"/>
      <c r="ED74" s="26"/>
      <c r="EE74" s="26"/>
      <c r="EF74" s="26"/>
      <c r="EG74" s="26"/>
      <c r="EH74" s="26"/>
      <c r="EI74" s="26"/>
      <c r="EJ74" s="26"/>
      <c r="EK74" s="26"/>
      <c r="EL74" s="26"/>
      <c r="EM74" s="26"/>
      <c r="EN74" s="26"/>
      <c r="EO74" s="26"/>
      <c r="EP74" s="26"/>
      <c r="EQ74" s="26"/>
      <c r="ER74" s="26"/>
      <c r="ES74" s="26"/>
      <c r="ET74" s="26"/>
      <c r="EU74" s="26"/>
      <c r="EV74" s="26"/>
      <c r="EW74" s="26"/>
      <c r="EX74" s="26"/>
      <c r="EY74" s="26"/>
      <c r="EZ74" s="26"/>
      <c r="FA74" s="26"/>
      <c r="FB74" s="26"/>
      <c r="FC74" s="26"/>
      <c r="FD74" s="26"/>
      <c r="FE74" s="26"/>
      <c r="FF74" s="26"/>
      <c r="FG74" s="26"/>
      <c r="FH74" s="26"/>
      <c r="FI74" s="26"/>
      <c r="FJ74" s="26"/>
      <c r="FK74" s="26"/>
      <c r="FL74" s="26"/>
      <c r="FM74" s="26"/>
      <c r="FN74" s="26"/>
      <c r="FO74" s="26"/>
      <c r="FP74" s="26"/>
      <c r="FQ74" s="26"/>
      <c r="FR74" s="26"/>
      <c r="FS74" s="26"/>
      <c r="FT74" s="26"/>
      <c r="FU74" s="26"/>
      <c r="FV74" s="26"/>
      <c r="FW74" s="26"/>
      <c r="FX74" s="26"/>
      <c r="FY74" s="26"/>
      <c r="FZ74" s="26"/>
      <c r="GA74" s="26"/>
      <c r="GB74" s="26"/>
      <c r="GC74" s="26"/>
      <c r="GD74" s="26"/>
      <c r="GE74" s="26"/>
      <c r="GF74" s="26"/>
      <c r="GG74" s="26"/>
      <c r="GH74" s="26"/>
      <c r="GI74" s="26"/>
      <c r="GJ74" s="26"/>
      <c r="GK74" s="26"/>
      <c r="GL74" s="26"/>
      <c r="GM74" s="26"/>
      <c r="GN74" s="26"/>
      <c r="GO74" s="26"/>
      <c r="GP74" s="26"/>
      <c r="GQ74" s="26"/>
      <c r="GR74" s="26"/>
      <c r="GS74" s="26"/>
      <c r="GT74" s="26"/>
      <c r="GU74" s="26"/>
      <c r="GV74" s="26"/>
      <c r="GW74" s="26"/>
      <c r="GX74" s="26"/>
      <c r="GY74" s="26"/>
      <c r="GZ74" s="26"/>
      <c r="HA74" s="26"/>
      <c r="HB74" s="26"/>
      <c r="HC74" s="26"/>
      <c r="HD74" s="26"/>
      <c r="HE74" s="26"/>
      <c r="HF74" s="26"/>
      <c r="HG74" s="26"/>
      <c r="HH74" s="26"/>
      <c r="HI74" s="26"/>
      <c r="HJ74" s="26"/>
      <c r="HK74" s="26"/>
      <c r="HL74" s="26"/>
      <c r="HM74" s="26"/>
      <c r="HN74" s="26"/>
      <c r="HO74" s="26"/>
      <c r="HP74" s="26"/>
      <c r="HQ74" s="26"/>
      <c r="HR74" s="26"/>
      <c r="HS74" s="26"/>
      <c r="HT74" s="26"/>
      <c r="HU74" s="26"/>
      <c r="HV74" s="26"/>
      <c r="HW74" s="26"/>
      <c r="HX74" s="26"/>
      <c r="HY74" s="26"/>
      <c r="HZ74" s="26"/>
      <c r="IA74" s="26"/>
      <c r="IB74" s="26"/>
      <c r="IC74" s="26"/>
      <c r="ID74" s="26"/>
      <c r="IE74" s="26"/>
      <c r="IF74" s="26"/>
      <c r="IG74" s="26"/>
      <c r="IH74" s="26"/>
      <c r="II74" s="26"/>
      <c r="IJ74" s="26"/>
      <c r="IK74" s="26"/>
      <c r="IL74" s="26"/>
      <c r="IM74" s="26"/>
      <c r="IN74" s="26"/>
      <c r="IO74" s="26"/>
      <c r="IP74" s="26"/>
      <c r="IQ74" s="26"/>
      <c r="IR74" s="26"/>
      <c r="IS74" s="26"/>
      <c r="IT74" s="26"/>
      <c r="IU74" s="26"/>
      <c r="IV74" s="26"/>
    </row>
    <row r="75" spans="1:256" s="23" customFormat="1" ht="27.75" customHeight="1">
      <c r="A75" s="53" t="s">
        <v>584</v>
      </c>
      <c r="B75" s="53" t="s">
        <v>760</v>
      </c>
      <c r="C75" s="54" t="s">
        <v>761</v>
      </c>
      <c r="D75" s="55">
        <v>2.6</v>
      </c>
      <c r="E75" s="56">
        <v>2.6</v>
      </c>
      <c r="F75" s="56"/>
      <c r="G75" s="56"/>
      <c r="H75" s="53">
        <v>210</v>
      </c>
      <c r="I75" s="53">
        <v>21004</v>
      </c>
      <c r="J75" s="54">
        <v>2100409</v>
      </c>
      <c r="K75" s="54" t="s">
        <v>754</v>
      </c>
      <c r="L75" s="80"/>
      <c r="M75" s="81"/>
      <c r="N75" s="53">
        <v>0.29</v>
      </c>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c r="CA75" s="26"/>
      <c r="CB75" s="26"/>
      <c r="CC75" s="26"/>
      <c r="CD75" s="26"/>
      <c r="CE75" s="26"/>
      <c r="CF75" s="26"/>
      <c r="CG75" s="26"/>
      <c r="CH75" s="26"/>
      <c r="CI75" s="26"/>
      <c r="CJ75" s="26"/>
      <c r="CK75" s="26"/>
      <c r="CL75" s="26"/>
      <c r="CM75" s="26"/>
      <c r="CN75" s="26"/>
      <c r="CO75" s="26"/>
      <c r="CP75" s="26"/>
      <c r="CQ75" s="26"/>
      <c r="CR75" s="26"/>
      <c r="CS75" s="26"/>
      <c r="CT75" s="26"/>
      <c r="CU75" s="26"/>
      <c r="CV75" s="26"/>
      <c r="CW75" s="26"/>
      <c r="CX75" s="26"/>
      <c r="CY75" s="26"/>
      <c r="CZ75" s="26"/>
      <c r="DA75" s="26"/>
      <c r="DB75" s="26"/>
      <c r="DC75" s="26"/>
      <c r="DD75" s="26"/>
      <c r="DE75" s="26"/>
      <c r="DF75" s="26"/>
      <c r="DG75" s="26"/>
      <c r="DH75" s="26"/>
      <c r="DI75" s="26"/>
      <c r="DJ75" s="26"/>
      <c r="DK75" s="26"/>
      <c r="DL75" s="26"/>
      <c r="DM75" s="26"/>
      <c r="DN75" s="26"/>
      <c r="DO75" s="26"/>
      <c r="DP75" s="26"/>
      <c r="DQ75" s="26"/>
      <c r="DR75" s="26"/>
      <c r="DS75" s="26"/>
      <c r="DT75" s="26"/>
      <c r="DU75" s="26"/>
      <c r="DV75" s="26"/>
      <c r="DW75" s="26"/>
      <c r="DX75" s="26"/>
      <c r="DY75" s="26"/>
      <c r="DZ75" s="26"/>
      <c r="EA75" s="26"/>
      <c r="EB75" s="26"/>
      <c r="EC75" s="26"/>
      <c r="ED75" s="26"/>
      <c r="EE75" s="26"/>
      <c r="EF75" s="26"/>
      <c r="EG75" s="26"/>
      <c r="EH75" s="26"/>
      <c r="EI75" s="26"/>
      <c r="EJ75" s="26"/>
      <c r="EK75" s="26"/>
      <c r="EL75" s="26"/>
      <c r="EM75" s="26"/>
      <c r="EN75" s="26"/>
      <c r="EO75" s="26"/>
      <c r="EP75" s="26"/>
      <c r="EQ75" s="26"/>
      <c r="ER75" s="26"/>
      <c r="ES75" s="26"/>
      <c r="ET75" s="26"/>
      <c r="EU75" s="26"/>
      <c r="EV75" s="26"/>
      <c r="EW75" s="26"/>
      <c r="EX75" s="26"/>
      <c r="EY75" s="26"/>
      <c r="EZ75" s="26"/>
      <c r="FA75" s="26"/>
      <c r="FB75" s="26"/>
      <c r="FC75" s="26"/>
      <c r="FD75" s="26"/>
      <c r="FE75" s="26"/>
      <c r="FF75" s="26"/>
      <c r="FG75" s="26"/>
      <c r="FH75" s="26"/>
      <c r="FI75" s="26"/>
      <c r="FJ75" s="26"/>
      <c r="FK75" s="26"/>
      <c r="FL75" s="26"/>
      <c r="FM75" s="26"/>
      <c r="FN75" s="26"/>
      <c r="FO75" s="26"/>
      <c r="FP75" s="26"/>
      <c r="FQ75" s="26"/>
      <c r="FR75" s="26"/>
      <c r="FS75" s="26"/>
      <c r="FT75" s="26"/>
      <c r="FU75" s="26"/>
      <c r="FV75" s="26"/>
      <c r="FW75" s="26"/>
      <c r="FX75" s="26"/>
      <c r="FY75" s="26"/>
      <c r="FZ75" s="26"/>
      <c r="GA75" s="26"/>
      <c r="GB75" s="26"/>
      <c r="GC75" s="26"/>
      <c r="GD75" s="26"/>
      <c r="GE75" s="26"/>
      <c r="GF75" s="26"/>
      <c r="GG75" s="26"/>
      <c r="GH75" s="26"/>
      <c r="GI75" s="26"/>
      <c r="GJ75" s="26"/>
      <c r="GK75" s="26"/>
      <c r="GL75" s="26"/>
      <c r="GM75" s="26"/>
      <c r="GN75" s="26"/>
      <c r="GO75" s="26"/>
      <c r="GP75" s="26"/>
      <c r="GQ75" s="26"/>
      <c r="GR75" s="26"/>
      <c r="GS75" s="26"/>
      <c r="GT75" s="26"/>
      <c r="GU75" s="26"/>
      <c r="GV75" s="26"/>
      <c r="GW75" s="26"/>
      <c r="GX75" s="26"/>
      <c r="GY75" s="26"/>
      <c r="GZ75" s="26"/>
      <c r="HA75" s="26"/>
      <c r="HB75" s="26"/>
      <c r="HC75" s="26"/>
      <c r="HD75" s="26"/>
      <c r="HE75" s="26"/>
      <c r="HF75" s="26"/>
      <c r="HG75" s="26"/>
      <c r="HH75" s="26"/>
      <c r="HI75" s="26"/>
      <c r="HJ75" s="26"/>
      <c r="HK75" s="26"/>
      <c r="HL75" s="26"/>
      <c r="HM75" s="26"/>
      <c r="HN75" s="26"/>
      <c r="HO75" s="26"/>
      <c r="HP75" s="26"/>
      <c r="HQ75" s="26"/>
      <c r="HR75" s="26"/>
      <c r="HS75" s="26"/>
      <c r="HT75" s="26"/>
      <c r="HU75" s="26"/>
      <c r="HV75" s="26"/>
      <c r="HW75" s="26"/>
      <c r="HX75" s="26"/>
      <c r="HY75" s="26"/>
      <c r="HZ75" s="26"/>
      <c r="IA75" s="26"/>
      <c r="IB75" s="26"/>
      <c r="IC75" s="26"/>
      <c r="ID75" s="26"/>
      <c r="IE75" s="26"/>
      <c r="IF75" s="26"/>
      <c r="IG75" s="26"/>
      <c r="IH75" s="26"/>
      <c r="II75" s="26"/>
      <c r="IJ75" s="26"/>
      <c r="IK75" s="26"/>
      <c r="IL75" s="26"/>
      <c r="IM75" s="26"/>
      <c r="IN75" s="26"/>
      <c r="IO75" s="26"/>
      <c r="IP75" s="26"/>
      <c r="IQ75" s="26"/>
      <c r="IR75" s="26"/>
      <c r="IS75" s="26"/>
      <c r="IT75" s="26"/>
      <c r="IU75" s="26"/>
      <c r="IV75" s="26"/>
    </row>
    <row r="76" spans="1:256" s="23" customFormat="1" ht="27.75" customHeight="1">
      <c r="A76" s="53" t="s">
        <v>584</v>
      </c>
      <c r="B76" s="53" t="s">
        <v>762</v>
      </c>
      <c r="C76" s="54" t="s">
        <v>763</v>
      </c>
      <c r="D76" s="55">
        <v>87</v>
      </c>
      <c r="E76" s="56"/>
      <c r="F76" s="56">
        <v>87</v>
      </c>
      <c r="G76" s="56"/>
      <c r="H76" s="53">
        <v>210</v>
      </c>
      <c r="I76" s="53">
        <v>21003</v>
      </c>
      <c r="J76" s="54">
        <v>2100302</v>
      </c>
      <c r="K76" s="54" t="s">
        <v>751</v>
      </c>
      <c r="L76" s="80"/>
      <c r="M76" s="81"/>
      <c r="N76" s="53">
        <v>74.91</v>
      </c>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c r="CA76" s="26"/>
      <c r="CB76" s="26"/>
      <c r="CC76" s="26"/>
      <c r="CD76" s="26"/>
      <c r="CE76" s="26"/>
      <c r="CF76" s="26"/>
      <c r="CG76" s="26"/>
      <c r="CH76" s="26"/>
      <c r="CI76" s="26"/>
      <c r="CJ76" s="26"/>
      <c r="CK76" s="26"/>
      <c r="CL76" s="26"/>
      <c r="CM76" s="26"/>
      <c r="CN76" s="26"/>
      <c r="CO76" s="26"/>
      <c r="CP76" s="26"/>
      <c r="CQ76" s="26"/>
      <c r="CR76" s="26"/>
      <c r="CS76" s="26"/>
      <c r="CT76" s="26"/>
      <c r="CU76" s="26"/>
      <c r="CV76" s="26"/>
      <c r="CW76" s="26"/>
      <c r="CX76" s="26"/>
      <c r="CY76" s="26"/>
      <c r="CZ76" s="26"/>
      <c r="DA76" s="26"/>
      <c r="DB76" s="26"/>
      <c r="DC76" s="26"/>
      <c r="DD76" s="26"/>
      <c r="DE76" s="26"/>
      <c r="DF76" s="26"/>
      <c r="DG76" s="26"/>
      <c r="DH76" s="26"/>
      <c r="DI76" s="26"/>
      <c r="DJ76" s="26"/>
      <c r="DK76" s="26"/>
      <c r="DL76" s="26"/>
      <c r="DM76" s="26"/>
      <c r="DN76" s="26"/>
      <c r="DO76" s="26"/>
      <c r="DP76" s="26"/>
      <c r="DQ76" s="26"/>
      <c r="DR76" s="26"/>
      <c r="DS76" s="26"/>
      <c r="DT76" s="26"/>
      <c r="DU76" s="26"/>
      <c r="DV76" s="26"/>
      <c r="DW76" s="26"/>
      <c r="DX76" s="26"/>
      <c r="DY76" s="26"/>
      <c r="DZ76" s="26"/>
      <c r="EA76" s="26"/>
      <c r="EB76" s="26"/>
      <c r="EC76" s="26"/>
      <c r="ED76" s="26"/>
      <c r="EE76" s="26"/>
      <c r="EF76" s="26"/>
      <c r="EG76" s="26"/>
      <c r="EH76" s="26"/>
      <c r="EI76" s="26"/>
      <c r="EJ76" s="26"/>
      <c r="EK76" s="26"/>
      <c r="EL76" s="26"/>
      <c r="EM76" s="26"/>
      <c r="EN76" s="26"/>
      <c r="EO76" s="26"/>
      <c r="EP76" s="26"/>
      <c r="EQ76" s="26"/>
      <c r="ER76" s="26"/>
      <c r="ES76" s="26"/>
      <c r="ET76" s="26"/>
      <c r="EU76" s="26"/>
      <c r="EV76" s="26"/>
      <c r="EW76" s="26"/>
      <c r="EX76" s="26"/>
      <c r="EY76" s="26"/>
      <c r="EZ76" s="26"/>
      <c r="FA76" s="26"/>
      <c r="FB76" s="26"/>
      <c r="FC76" s="26"/>
      <c r="FD76" s="26"/>
      <c r="FE76" s="26"/>
      <c r="FF76" s="26"/>
      <c r="FG76" s="26"/>
      <c r="FH76" s="26"/>
      <c r="FI76" s="26"/>
      <c r="FJ76" s="26"/>
      <c r="FK76" s="26"/>
      <c r="FL76" s="26"/>
      <c r="FM76" s="26"/>
      <c r="FN76" s="26"/>
      <c r="FO76" s="26"/>
      <c r="FP76" s="26"/>
      <c r="FQ76" s="26"/>
      <c r="FR76" s="26"/>
      <c r="FS76" s="26"/>
      <c r="FT76" s="26"/>
      <c r="FU76" s="26"/>
      <c r="FV76" s="26"/>
      <c r="FW76" s="26"/>
      <c r="FX76" s="26"/>
      <c r="FY76" s="26"/>
      <c r="FZ76" s="26"/>
      <c r="GA76" s="26"/>
      <c r="GB76" s="26"/>
      <c r="GC76" s="26"/>
      <c r="GD76" s="26"/>
      <c r="GE76" s="26"/>
      <c r="GF76" s="26"/>
      <c r="GG76" s="26"/>
      <c r="GH76" s="26"/>
      <c r="GI76" s="26"/>
      <c r="GJ76" s="26"/>
      <c r="GK76" s="26"/>
      <c r="GL76" s="26"/>
      <c r="GM76" s="26"/>
      <c r="GN76" s="26"/>
      <c r="GO76" s="26"/>
      <c r="GP76" s="26"/>
      <c r="GQ76" s="26"/>
      <c r="GR76" s="26"/>
      <c r="GS76" s="26"/>
      <c r="GT76" s="26"/>
      <c r="GU76" s="26"/>
      <c r="GV76" s="26"/>
      <c r="GW76" s="26"/>
      <c r="GX76" s="26"/>
      <c r="GY76" s="26"/>
      <c r="GZ76" s="26"/>
      <c r="HA76" s="26"/>
      <c r="HB76" s="26"/>
      <c r="HC76" s="26"/>
      <c r="HD76" s="26"/>
      <c r="HE76" s="26"/>
      <c r="HF76" s="26"/>
      <c r="HG76" s="26"/>
      <c r="HH76" s="26"/>
      <c r="HI76" s="26"/>
      <c r="HJ76" s="26"/>
      <c r="HK76" s="26"/>
      <c r="HL76" s="26"/>
      <c r="HM76" s="26"/>
      <c r="HN76" s="26"/>
      <c r="HO76" s="26"/>
      <c r="HP76" s="26"/>
      <c r="HQ76" s="26"/>
      <c r="HR76" s="26"/>
      <c r="HS76" s="26"/>
      <c r="HT76" s="26"/>
      <c r="HU76" s="26"/>
      <c r="HV76" s="26"/>
      <c r="HW76" s="26"/>
      <c r="HX76" s="26"/>
      <c r="HY76" s="26"/>
      <c r="HZ76" s="26"/>
      <c r="IA76" s="26"/>
      <c r="IB76" s="26"/>
      <c r="IC76" s="26"/>
      <c r="ID76" s="26"/>
      <c r="IE76" s="26"/>
      <c r="IF76" s="26"/>
      <c r="IG76" s="26"/>
      <c r="IH76" s="26"/>
      <c r="II76" s="26"/>
      <c r="IJ76" s="26"/>
      <c r="IK76" s="26"/>
      <c r="IL76" s="26"/>
      <c r="IM76" s="26"/>
      <c r="IN76" s="26"/>
      <c r="IO76" s="26"/>
      <c r="IP76" s="26"/>
      <c r="IQ76" s="26"/>
      <c r="IR76" s="26"/>
      <c r="IS76" s="26"/>
      <c r="IT76" s="26"/>
      <c r="IU76" s="26"/>
      <c r="IV76" s="26"/>
    </row>
    <row r="77" spans="1:256" s="23" customFormat="1" ht="27.75" customHeight="1">
      <c r="A77" s="53" t="s">
        <v>584</v>
      </c>
      <c r="B77" s="53" t="s">
        <v>764</v>
      </c>
      <c r="C77" s="54" t="s">
        <v>765</v>
      </c>
      <c r="D77" s="55">
        <v>10.13</v>
      </c>
      <c r="E77" s="56"/>
      <c r="F77" s="56">
        <v>10.13</v>
      </c>
      <c r="G77" s="56"/>
      <c r="H77" s="53">
        <v>208</v>
      </c>
      <c r="I77" s="53">
        <v>20802</v>
      </c>
      <c r="J77" s="54">
        <v>2080299</v>
      </c>
      <c r="K77" s="54" t="s">
        <v>766</v>
      </c>
      <c r="L77" s="80"/>
      <c r="M77" s="81"/>
      <c r="N77" s="53">
        <v>7.617</v>
      </c>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26"/>
      <c r="CI77" s="26"/>
      <c r="CJ77" s="26"/>
      <c r="CK77" s="26"/>
      <c r="CL77" s="26"/>
      <c r="CM77" s="26"/>
      <c r="CN77" s="26"/>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26"/>
      <c r="DO77" s="26"/>
      <c r="DP77" s="26"/>
      <c r="DQ77" s="26"/>
      <c r="DR77" s="26"/>
      <c r="DS77" s="26"/>
      <c r="DT77" s="26"/>
      <c r="DU77" s="26"/>
      <c r="DV77" s="26"/>
      <c r="DW77" s="26"/>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6"/>
      <c r="GC77" s="26"/>
      <c r="GD77" s="26"/>
      <c r="GE77" s="26"/>
      <c r="GF77" s="26"/>
      <c r="GG77" s="26"/>
      <c r="GH77" s="26"/>
      <c r="GI77" s="26"/>
      <c r="GJ77" s="26"/>
      <c r="GK77" s="26"/>
      <c r="GL77" s="26"/>
      <c r="GM77" s="26"/>
      <c r="GN77" s="26"/>
      <c r="GO77" s="26"/>
      <c r="GP77" s="26"/>
      <c r="GQ77" s="26"/>
      <c r="GR77" s="26"/>
      <c r="GS77" s="26"/>
      <c r="GT77" s="26"/>
      <c r="GU77" s="26"/>
      <c r="GV77" s="26"/>
      <c r="GW77" s="26"/>
      <c r="GX77" s="26"/>
      <c r="GY77" s="26"/>
      <c r="GZ77" s="26"/>
      <c r="HA77" s="26"/>
      <c r="HB77" s="26"/>
      <c r="HC77" s="26"/>
      <c r="HD77" s="26"/>
      <c r="HE77" s="26"/>
      <c r="HF77" s="26"/>
      <c r="HG77" s="26"/>
      <c r="HH77" s="26"/>
      <c r="HI77" s="26"/>
      <c r="HJ77" s="26"/>
      <c r="HK77" s="26"/>
      <c r="HL77" s="26"/>
      <c r="HM77" s="26"/>
      <c r="HN77" s="26"/>
      <c r="HO77" s="26"/>
      <c r="HP77" s="26"/>
      <c r="HQ77" s="26"/>
      <c r="HR77" s="26"/>
      <c r="HS77" s="26"/>
      <c r="HT77" s="26"/>
      <c r="HU77" s="26"/>
      <c r="HV77" s="26"/>
      <c r="HW77" s="26"/>
      <c r="HX77" s="26"/>
      <c r="HY77" s="26"/>
      <c r="HZ77" s="26"/>
      <c r="IA77" s="26"/>
      <c r="IB77" s="26"/>
      <c r="IC77" s="26"/>
      <c r="ID77" s="26"/>
      <c r="IE77" s="26"/>
      <c r="IF77" s="26"/>
      <c r="IG77" s="26"/>
      <c r="IH77" s="26"/>
      <c r="II77" s="26"/>
      <c r="IJ77" s="26"/>
      <c r="IK77" s="26"/>
      <c r="IL77" s="26"/>
      <c r="IM77" s="26"/>
      <c r="IN77" s="26"/>
      <c r="IO77" s="26"/>
      <c r="IP77" s="26"/>
      <c r="IQ77" s="26"/>
      <c r="IR77" s="26"/>
      <c r="IS77" s="26"/>
      <c r="IT77" s="26"/>
      <c r="IU77" s="26"/>
      <c r="IV77" s="26"/>
    </row>
    <row r="78" spans="1:256" s="23" customFormat="1" ht="27.75" customHeight="1">
      <c r="A78" s="53" t="s">
        <v>584</v>
      </c>
      <c r="B78" s="53" t="s">
        <v>767</v>
      </c>
      <c r="C78" s="54" t="s">
        <v>768</v>
      </c>
      <c r="D78" s="55">
        <v>50</v>
      </c>
      <c r="E78" s="56"/>
      <c r="F78" s="56">
        <v>50</v>
      </c>
      <c r="G78" s="56"/>
      <c r="H78" s="53">
        <v>213</v>
      </c>
      <c r="I78" s="53">
        <v>21303</v>
      </c>
      <c r="J78" s="54">
        <v>2130335</v>
      </c>
      <c r="K78" s="54" t="s">
        <v>650</v>
      </c>
      <c r="L78" s="80"/>
      <c r="M78" s="81"/>
      <c r="N78" s="53">
        <v>12.2</v>
      </c>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6"/>
      <c r="DW78" s="26"/>
      <c r="DX78" s="26"/>
      <c r="DY78" s="26"/>
      <c r="DZ78" s="26"/>
      <c r="EA78" s="26"/>
      <c r="EB78" s="26"/>
      <c r="EC78" s="26"/>
      <c r="ED78" s="26"/>
      <c r="EE78" s="26"/>
      <c r="EF78" s="26"/>
      <c r="EG78" s="26"/>
      <c r="EH78" s="26"/>
      <c r="EI78" s="26"/>
      <c r="EJ78" s="26"/>
      <c r="EK78" s="26"/>
      <c r="EL78" s="26"/>
      <c r="EM78" s="26"/>
      <c r="EN78" s="26"/>
      <c r="EO78" s="26"/>
      <c r="EP78" s="26"/>
      <c r="EQ78" s="26"/>
      <c r="ER78" s="26"/>
      <c r="ES78" s="26"/>
      <c r="ET78" s="26"/>
      <c r="EU78" s="26"/>
      <c r="EV78" s="26"/>
      <c r="EW78" s="26"/>
      <c r="EX78" s="26"/>
      <c r="EY78" s="26"/>
      <c r="EZ78" s="26"/>
      <c r="FA78" s="26"/>
      <c r="FB78" s="26"/>
      <c r="FC78" s="26"/>
      <c r="FD78" s="26"/>
      <c r="FE78" s="26"/>
      <c r="FF78" s="26"/>
      <c r="FG78" s="26"/>
      <c r="FH78" s="26"/>
      <c r="FI78" s="26"/>
      <c r="FJ78" s="26"/>
      <c r="FK78" s="26"/>
      <c r="FL78" s="26"/>
      <c r="FM78" s="26"/>
      <c r="FN78" s="26"/>
      <c r="FO78" s="26"/>
      <c r="FP78" s="26"/>
      <c r="FQ78" s="26"/>
      <c r="FR78" s="26"/>
      <c r="FS78" s="26"/>
      <c r="FT78" s="26"/>
      <c r="FU78" s="26"/>
      <c r="FV78" s="26"/>
      <c r="FW78" s="26"/>
      <c r="FX78" s="26"/>
      <c r="FY78" s="26"/>
      <c r="FZ78" s="26"/>
      <c r="GA78" s="26"/>
      <c r="GB78" s="26"/>
      <c r="GC78" s="26"/>
      <c r="GD78" s="26"/>
      <c r="GE78" s="26"/>
      <c r="GF78" s="26"/>
      <c r="GG78" s="26"/>
      <c r="GH78" s="26"/>
      <c r="GI78" s="26"/>
      <c r="GJ78" s="26"/>
      <c r="GK78" s="26"/>
      <c r="GL78" s="26"/>
      <c r="GM78" s="26"/>
      <c r="GN78" s="26"/>
      <c r="GO78" s="26"/>
      <c r="GP78" s="26"/>
      <c r="GQ78" s="26"/>
      <c r="GR78" s="26"/>
      <c r="GS78" s="26"/>
      <c r="GT78" s="26"/>
      <c r="GU78" s="26"/>
      <c r="GV78" s="26"/>
      <c r="GW78" s="26"/>
      <c r="GX78" s="26"/>
      <c r="GY78" s="26"/>
      <c r="GZ78" s="26"/>
      <c r="HA78" s="26"/>
      <c r="HB78" s="26"/>
      <c r="HC78" s="26"/>
      <c r="HD78" s="26"/>
      <c r="HE78" s="26"/>
      <c r="HF78" s="26"/>
      <c r="HG78" s="26"/>
      <c r="HH78" s="26"/>
      <c r="HI78" s="26"/>
      <c r="HJ78" s="26"/>
      <c r="HK78" s="26"/>
      <c r="HL78" s="26"/>
      <c r="HM78" s="26"/>
      <c r="HN78" s="26"/>
      <c r="HO78" s="26"/>
      <c r="HP78" s="26"/>
      <c r="HQ78" s="26"/>
      <c r="HR78" s="26"/>
      <c r="HS78" s="26"/>
      <c r="HT78" s="26"/>
      <c r="HU78" s="26"/>
      <c r="HV78" s="26"/>
      <c r="HW78" s="26"/>
      <c r="HX78" s="26"/>
      <c r="HY78" s="26"/>
      <c r="HZ78" s="26"/>
      <c r="IA78" s="26"/>
      <c r="IB78" s="26"/>
      <c r="IC78" s="26"/>
      <c r="ID78" s="26"/>
      <c r="IE78" s="26"/>
      <c r="IF78" s="26"/>
      <c r="IG78" s="26"/>
      <c r="IH78" s="26"/>
      <c r="II78" s="26"/>
      <c r="IJ78" s="26"/>
      <c r="IK78" s="26"/>
      <c r="IL78" s="26"/>
      <c r="IM78" s="26"/>
      <c r="IN78" s="26"/>
      <c r="IO78" s="26"/>
      <c r="IP78" s="26"/>
      <c r="IQ78" s="26"/>
      <c r="IR78" s="26"/>
      <c r="IS78" s="26"/>
      <c r="IT78" s="26"/>
      <c r="IU78" s="26"/>
      <c r="IV78" s="26"/>
    </row>
    <row r="79" spans="1:256" s="23" customFormat="1" ht="27.75" customHeight="1">
      <c r="A79" s="53" t="s">
        <v>584</v>
      </c>
      <c r="B79" s="53" t="s">
        <v>769</v>
      </c>
      <c r="C79" s="54" t="s">
        <v>770</v>
      </c>
      <c r="D79" s="55">
        <v>10</v>
      </c>
      <c r="E79" s="56"/>
      <c r="F79" s="56">
        <v>10</v>
      </c>
      <c r="G79" s="56"/>
      <c r="H79" s="53">
        <v>224</v>
      </c>
      <c r="I79" s="53">
        <v>22401</v>
      </c>
      <c r="J79" s="54">
        <v>2240106</v>
      </c>
      <c r="K79" s="54" t="s">
        <v>771</v>
      </c>
      <c r="L79" s="80"/>
      <c r="M79" s="81"/>
      <c r="N79" s="53">
        <v>4.4</v>
      </c>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c r="CE79" s="26"/>
      <c r="CF79" s="26"/>
      <c r="CG79" s="26"/>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6"/>
      <c r="DK79" s="26"/>
      <c r="DL79" s="26"/>
      <c r="DM79" s="26"/>
      <c r="DN79" s="26"/>
      <c r="DO79" s="26"/>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6"/>
      <c r="ES79" s="26"/>
      <c r="ET79" s="26"/>
      <c r="EU79" s="26"/>
      <c r="EV79" s="26"/>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6"/>
      <c r="FZ79" s="26"/>
      <c r="GA79" s="26"/>
      <c r="GB79" s="26"/>
      <c r="GC79" s="26"/>
      <c r="GD79" s="26"/>
      <c r="GE79" s="26"/>
      <c r="GF79" s="26"/>
      <c r="GG79" s="26"/>
      <c r="GH79" s="26"/>
      <c r="GI79" s="26"/>
      <c r="GJ79" s="26"/>
      <c r="GK79" s="26"/>
      <c r="GL79" s="26"/>
      <c r="GM79" s="26"/>
      <c r="GN79" s="26"/>
      <c r="GO79" s="26"/>
      <c r="GP79" s="26"/>
      <c r="GQ79" s="26"/>
      <c r="GR79" s="26"/>
      <c r="GS79" s="26"/>
      <c r="GT79" s="26"/>
      <c r="GU79" s="26"/>
      <c r="GV79" s="26"/>
      <c r="GW79" s="26"/>
      <c r="GX79" s="26"/>
      <c r="GY79" s="26"/>
      <c r="GZ79" s="26"/>
      <c r="HA79" s="26"/>
      <c r="HB79" s="26"/>
      <c r="HC79" s="26"/>
      <c r="HD79" s="26"/>
      <c r="HE79" s="26"/>
      <c r="HF79" s="26"/>
      <c r="HG79" s="26"/>
      <c r="HH79" s="26"/>
      <c r="HI79" s="26"/>
      <c r="HJ79" s="26"/>
      <c r="HK79" s="26"/>
      <c r="HL79" s="26"/>
      <c r="HM79" s="26"/>
      <c r="HN79" s="26"/>
      <c r="HO79" s="26"/>
      <c r="HP79" s="26"/>
      <c r="HQ79" s="26"/>
      <c r="HR79" s="26"/>
      <c r="HS79" s="26"/>
      <c r="HT79" s="26"/>
      <c r="HU79" s="26"/>
      <c r="HV79" s="26"/>
      <c r="HW79" s="26"/>
      <c r="HX79" s="26"/>
      <c r="HY79" s="26"/>
      <c r="HZ79" s="26"/>
      <c r="IA79" s="26"/>
      <c r="IB79" s="26"/>
      <c r="IC79" s="26"/>
      <c r="ID79" s="26"/>
      <c r="IE79" s="26"/>
      <c r="IF79" s="26"/>
      <c r="IG79" s="26"/>
      <c r="IH79" s="26"/>
      <c r="II79" s="26"/>
      <c r="IJ79" s="26"/>
      <c r="IK79" s="26"/>
      <c r="IL79" s="26"/>
      <c r="IM79" s="26"/>
      <c r="IN79" s="26"/>
      <c r="IO79" s="26"/>
      <c r="IP79" s="26"/>
      <c r="IQ79" s="26"/>
      <c r="IR79" s="26"/>
      <c r="IS79" s="26"/>
      <c r="IT79" s="26"/>
      <c r="IU79" s="26"/>
      <c r="IV79" s="26"/>
    </row>
    <row r="80" spans="1:256" s="23" customFormat="1" ht="27.75" customHeight="1">
      <c r="A80" s="53" t="s">
        <v>584</v>
      </c>
      <c r="B80" s="53" t="s">
        <v>772</v>
      </c>
      <c r="C80" s="54" t="s">
        <v>773</v>
      </c>
      <c r="D80" s="55">
        <v>60.8</v>
      </c>
      <c r="E80" s="56"/>
      <c r="F80" s="56">
        <v>60.8</v>
      </c>
      <c r="G80" s="56"/>
      <c r="H80" s="53">
        <v>212</v>
      </c>
      <c r="I80" s="53">
        <v>21299</v>
      </c>
      <c r="J80" s="54">
        <v>2129901</v>
      </c>
      <c r="K80" s="54" t="s">
        <v>774</v>
      </c>
      <c r="L80" s="80"/>
      <c r="M80" s="81"/>
      <c r="N80" s="53">
        <v>10.8</v>
      </c>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c r="CE80" s="26"/>
      <c r="CF80" s="26"/>
      <c r="CG80" s="26"/>
      <c r="CH80" s="26"/>
      <c r="CI80" s="26"/>
      <c r="CJ80" s="26"/>
      <c r="CK80" s="26"/>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26"/>
      <c r="DO80" s="26"/>
      <c r="DP80" s="26"/>
      <c r="DQ80" s="26"/>
      <c r="DR80" s="26"/>
      <c r="DS80" s="26"/>
      <c r="DT80" s="26"/>
      <c r="DU80" s="26"/>
      <c r="DV80" s="26"/>
      <c r="DW80" s="26"/>
      <c r="DX80" s="26"/>
      <c r="DY80" s="26"/>
      <c r="DZ80" s="26"/>
      <c r="EA80" s="26"/>
      <c r="EB80" s="26"/>
      <c r="EC80" s="26"/>
      <c r="ED80" s="26"/>
      <c r="EE80" s="26"/>
      <c r="EF80" s="26"/>
      <c r="EG80" s="26"/>
      <c r="EH80" s="26"/>
      <c r="EI80" s="26"/>
      <c r="EJ80" s="26"/>
      <c r="EK80" s="26"/>
      <c r="EL80" s="26"/>
      <c r="EM80" s="26"/>
      <c r="EN80" s="26"/>
      <c r="EO80" s="26"/>
      <c r="EP80" s="26"/>
      <c r="EQ80" s="26"/>
      <c r="ER80" s="26"/>
      <c r="ES80" s="26"/>
      <c r="ET80" s="26"/>
      <c r="EU80" s="26"/>
      <c r="EV80" s="26"/>
      <c r="EW80" s="26"/>
      <c r="EX80" s="26"/>
      <c r="EY80" s="26"/>
      <c r="EZ80" s="26"/>
      <c r="FA80" s="26"/>
      <c r="FB80" s="26"/>
      <c r="FC80" s="26"/>
      <c r="FD80" s="26"/>
      <c r="FE80" s="26"/>
      <c r="FF80" s="26"/>
      <c r="FG80" s="26"/>
      <c r="FH80" s="26"/>
      <c r="FI80" s="26"/>
      <c r="FJ80" s="26"/>
      <c r="FK80" s="26"/>
      <c r="FL80" s="26"/>
      <c r="FM80" s="26"/>
      <c r="FN80" s="26"/>
      <c r="FO80" s="26"/>
      <c r="FP80" s="26"/>
      <c r="FQ80" s="26"/>
      <c r="FR80" s="26"/>
      <c r="FS80" s="26"/>
      <c r="FT80" s="26"/>
      <c r="FU80" s="26"/>
      <c r="FV80" s="26"/>
      <c r="FW80" s="26"/>
      <c r="FX80" s="26"/>
      <c r="FY80" s="26"/>
      <c r="FZ80" s="26"/>
      <c r="GA80" s="26"/>
      <c r="GB80" s="26"/>
      <c r="GC80" s="26"/>
      <c r="GD80" s="26"/>
      <c r="GE80" s="26"/>
      <c r="GF80" s="26"/>
      <c r="GG80" s="26"/>
      <c r="GH80" s="26"/>
      <c r="GI80" s="26"/>
      <c r="GJ80" s="26"/>
      <c r="GK80" s="26"/>
      <c r="GL80" s="26"/>
      <c r="GM80" s="26"/>
      <c r="GN80" s="26"/>
      <c r="GO80" s="26"/>
      <c r="GP80" s="26"/>
      <c r="GQ80" s="26"/>
      <c r="GR80" s="26"/>
      <c r="GS80" s="26"/>
      <c r="GT80" s="26"/>
      <c r="GU80" s="26"/>
      <c r="GV80" s="26"/>
      <c r="GW80" s="26"/>
      <c r="GX80" s="26"/>
      <c r="GY80" s="26"/>
      <c r="GZ80" s="26"/>
      <c r="HA80" s="26"/>
      <c r="HB80" s="26"/>
      <c r="HC80" s="26"/>
      <c r="HD80" s="26"/>
      <c r="HE80" s="26"/>
      <c r="HF80" s="26"/>
      <c r="HG80" s="26"/>
      <c r="HH80" s="26"/>
      <c r="HI80" s="26"/>
      <c r="HJ80" s="26"/>
      <c r="HK80" s="26"/>
      <c r="HL80" s="26"/>
      <c r="HM80" s="26"/>
      <c r="HN80" s="26"/>
      <c r="HO80" s="26"/>
      <c r="HP80" s="26"/>
      <c r="HQ80" s="26"/>
      <c r="HR80" s="26"/>
      <c r="HS80" s="26"/>
      <c r="HT80" s="26"/>
      <c r="HU80" s="26"/>
      <c r="HV80" s="26"/>
      <c r="HW80" s="26"/>
      <c r="HX80" s="26"/>
      <c r="HY80" s="26"/>
      <c r="HZ80" s="26"/>
      <c r="IA80" s="26"/>
      <c r="IB80" s="26"/>
      <c r="IC80" s="26"/>
      <c r="ID80" s="26"/>
      <c r="IE80" s="26"/>
      <c r="IF80" s="26"/>
      <c r="IG80" s="26"/>
      <c r="IH80" s="26"/>
      <c r="II80" s="26"/>
      <c r="IJ80" s="26"/>
      <c r="IK80" s="26"/>
      <c r="IL80" s="26"/>
      <c r="IM80" s="26"/>
      <c r="IN80" s="26"/>
      <c r="IO80" s="26"/>
      <c r="IP80" s="26"/>
      <c r="IQ80" s="26"/>
      <c r="IR80" s="26"/>
      <c r="IS80" s="26"/>
      <c r="IT80" s="26"/>
      <c r="IU80" s="26"/>
      <c r="IV80" s="26"/>
    </row>
    <row r="81" spans="1:256" s="23" customFormat="1" ht="27.75" customHeight="1">
      <c r="A81" s="53" t="s">
        <v>584</v>
      </c>
      <c r="B81" s="53" t="s">
        <v>775</v>
      </c>
      <c r="C81" s="54" t="s">
        <v>776</v>
      </c>
      <c r="D81" s="55">
        <v>2</v>
      </c>
      <c r="E81" s="56"/>
      <c r="F81" s="56">
        <v>2</v>
      </c>
      <c r="G81" s="56"/>
      <c r="H81" s="53">
        <v>210</v>
      </c>
      <c r="I81" s="53">
        <v>21007</v>
      </c>
      <c r="J81" s="54">
        <v>2100717</v>
      </c>
      <c r="K81" s="54" t="s">
        <v>777</v>
      </c>
      <c r="L81" s="80"/>
      <c r="M81" s="81"/>
      <c r="N81" s="53">
        <v>1.11</v>
      </c>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c r="CE81" s="26"/>
      <c r="CF81" s="26"/>
      <c r="CG81" s="26"/>
      <c r="CH81" s="26"/>
      <c r="CI81" s="26"/>
      <c r="CJ81" s="26"/>
      <c r="CK81" s="26"/>
      <c r="CL81" s="26"/>
      <c r="CM81" s="26"/>
      <c r="CN81" s="26"/>
      <c r="CO81" s="26"/>
      <c r="CP81" s="26"/>
      <c r="CQ81" s="26"/>
      <c r="CR81" s="26"/>
      <c r="CS81" s="26"/>
      <c r="CT81" s="26"/>
      <c r="CU81" s="26"/>
      <c r="CV81" s="26"/>
      <c r="CW81" s="26"/>
      <c r="CX81" s="26"/>
      <c r="CY81" s="26"/>
      <c r="CZ81" s="26"/>
      <c r="DA81" s="26"/>
      <c r="DB81" s="26"/>
      <c r="DC81" s="26"/>
      <c r="DD81" s="26"/>
      <c r="DE81" s="26"/>
      <c r="DF81" s="26"/>
      <c r="DG81" s="26"/>
      <c r="DH81" s="26"/>
      <c r="DI81" s="26"/>
      <c r="DJ81" s="26"/>
      <c r="DK81" s="26"/>
      <c r="DL81" s="26"/>
      <c r="DM81" s="26"/>
      <c r="DN81" s="26"/>
      <c r="DO81" s="26"/>
      <c r="DP81" s="26"/>
      <c r="DQ81" s="26"/>
      <c r="DR81" s="26"/>
      <c r="DS81" s="26"/>
      <c r="DT81" s="26"/>
      <c r="DU81" s="26"/>
      <c r="DV81" s="26"/>
      <c r="DW81" s="26"/>
      <c r="DX81" s="26"/>
      <c r="DY81" s="26"/>
      <c r="DZ81" s="26"/>
      <c r="EA81" s="26"/>
      <c r="EB81" s="26"/>
      <c r="EC81" s="26"/>
      <c r="ED81" s="26"/>
      <c r="EE81" s="26"/>
      <c r="EF81" s="26"/>
      <c r="EG81" s="26"/>
      <c r="EH81" s="26"/>
      <c r="EI81" s="26"/>
      <c r="EJ81" s="26"/>
      <c r="EK81" s="26"/>
      <c r="EL81" s="26"/>
      <c r="EM81" s="26"/>
      <c r="EN81" s="26"/>
      <c r="EO81" s="26"/>
      <c r="EP81" s="26"/>
      <c r="EQ81" s="26"/>
      <c r="ER81" s="26"/>
      <c r="ES81" s="26"/>
      <c r="ET81" s="26"/>
      <c r="EU81" s="26"/>
      <c r="EV81" s="26"/>
      <c r="EW81" s="26"/>
      <c r="EX81" s="26"/>
      <c r="EY81" s="26"/>
      <c r="EZ81" s="26"/>
      <c r="FA81" s="26"/>
      <c r="FB81" s="26"/>
      <c r="FC81" s="26"/>
      <c r="FD81" s="26"/>
      <c r="FE81" s="26"/>
      <c r="FF81" s="26"/>
      <c r="FG81" s="26"/>
      <c r="FH81" s="26"/>
      <c r="FI81" s="26"/>
      <c r="FJ81" s="26"/>
      <c r="FK81" s="26"/>
      <c r="FL81" s="26"/>
      <c r="FM81" s="26"/>
      <c r="FN81" s="26"/>
      <c r="FO81" s="26"/>
      <c r="FP81" s="26"/>
      <c r="FQ81" s="26"/>
      <c r="FR81" s="26"/>
      <c r="FS81" s="26"/>
      <c r="FT81" s="26"/>
      <c r="FU81" s="26"/>
      <c r="FV81" s="26"/>
      <c r="FW81" s="26"/>
      <c r="FX81" s="26"/>
      <c r="FY81" s="26"/>
      <c r="FZ81" s="26"/>
      <c r="GA81" s="26"/>
      <c r="GB81" s="26"/>
      <c r="GC81" s="26"/>
      <c r="GD81" s="26"/>
      <c r="GE81" s="26"/>
      <c r="GF81" s="26"/>
      <c r="GG81" s="26"/>
      <c r="GH81" s="26"/>
      <c r="GI81" s="26"/>
      <c r="GJ81" s="26"/>
      <c r="GK81" s="26"/>
      <c r="GL81" s="26"/>
      <c r="GM81" s="26"/>
      <c r="GN81" s="26"/>
      <c r="GO81" s="26"/>
      <c r="GP81" s="26"/>
      <c r="GQ81" s="26"/>
      <c r="GR81" s="26"/>
      <c r="GS81" s="26"/>
      <c r="GT81" s="26"/>
      <c r="GU81" s="26"/>
      <c r="GV81" s="26"/>
      <c r="GW81" s="26"/>
      <c r="GX81" s="26"/>
      <c r="GY81" s="26"/>
      <c r="GZ81" s="26"/>
      <c r="HA81" s="26"/>
      <c r="HB81" s="26"/>
      <c r="HC81" s="26"/>
      <c r="HD81" s="26"/>
      <c r="HE81" s="26"/>
      <c r="HF81" s="26"/>
      <c r="HG81" s="26"/>
      <c r="HH81" s="26"/>
      <c r="HI81" s="26"/>
      <c r="HJ81" s="26"/>
      <c r="HK81" s="26"/>
      <c r="HL81" s="26"/>
      <c r="HM81" s="26"/>
      <c r="HN81" s="26"/>
      <c r="HO81" s="26"/>
      <c r="HP81" s="26"/>
      <c r="HQ81" s="26"/>
      <c r="HR81" s="26"/>
      <c r="HS81" s="26"/>
      <c r="HT81" s="26"/>
      <c r="HU81" s="26"/>
      <c r="HV81" s="26"/>
      <c r="HW81" s="26"/>
      <c r="HX81" s="26"/>
      <c r="HY81" s="26"/>
      <c r="HZ81" s="26"/>
      <c r="IA81" s="26"/>
      <c r="IB81" s="26"/>
      <c r="IC81" s="26"/>
      <c r="ID81" s="26"/>
      <c r="IE81" s="26"/>
      <c r="IF81" s="26"/>
      <c r="IG81" s="26"/>
      <c r="IH81" s="26"/>
      <c r="II81" s="26"/>
      <c r="IJ81" s="26"/>
      <c r="IK81" s="26"/>
      <c r="IL81" s="26"/>
      <c r="IM81" s="26"/>
      <c r="IN81" s="26"/>
      <c r="IO81" s="26"/>
      <c r="IP81" s="26"/>
      <c r="IQ81" s="26"/>
      <c r="IR81" s="26"/>
      <c r="IS81" s="26"/>
      <c r="IT81" s="26"/>
      <c r="IU81" s="26"/>
      <c r="IV81" s="26"/>
    </row>
    <row r="82" spans="1:256" s="23" customFormat="1" ht="27.75" customHeight="1">
      <c r="A82" s="53" t="s">
        <v>584</v>
      </c>
      <c r="B82" s="53" t="s">
        <v>778</v>
      </c>
      <c r="C82" s="54" t="s">
        <v>776</v>
      </c>
      <c r="D82" s="55">
        <v>7</v>
      </c>
      <c r="E82" s="56"/>
      <c r="F82" s="56">
        <v>7</v>
      </c>
      <c r="G82" s="56"/>
      <c r="H82" s="53">
        <v>210</v>
      </c>
      <c r="I82" s="53">
        <v>21004</v>
      </c>
      <c r="J82" s="54">
        <v>2100409</v>
      </c>
      <c r="K82" s="54" t="s">
        <v>754</v>
      </c>
      <c r="L82" s="80"/>
      <c r="M82" s="81"/>
      <c r="N82" s="53">
        <v>4.239</v>
      </c>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6"/>
      <c r="EV82" s="26"/>
      <c r="EW82" s="26"/>
      <c r="EX82" s="26"/>
      <c r="EY82" s="26"/>
      <c r="EZ82" s="26"/>
      <c r="FA82" s="26"/>
      <c r="FB82" s="26"/>
      <c r="FC82" s="26"/>
      <c r="FD82" s="26"/>
      <c r="FE82" s="26"/>
      <c r="FF82" s="26"/>
      <c r="FG82" s="26"/>
      <c r="FH82" s="26"/>
      <c r="FI82" s="26"/>
      <c r="FJ82" s="26"/>
      <c r="FK82" s="26"/>
      <c r="FL82" s="26"/>
      <c r="FM82" s="26"/>
      <c r="FN82" s="26"/>
      <c r="FO82" s="26"/>
      <c r="FP82" s="26"/>
      <c r="FQ82" s="26"/>
      <c r="FR82" s="26"/>
      <c r="FS82" s="26"/>
      <c r="FT82" s="26"/>
      <c r="FU82" s="26"/>
      <c r="FV82" s="26"/>
      <c r="FW82" s="26"/>
      <c r="FX82" s="26"/>
      <c r="FY82" s="26"/>
      <c r="FZ82" s="26"/>
      <c r="GA82" s="26"/>
      <c r="GB82" s="26"/>
      <c r="GC82" s="26"/>
      <c r="GD82" s="26"/>
      <c r="GE82" s="26"/>
      <c r="GF82" s="26"/>
      <c r="GG82" s="26"/>
      <c r="GH82" s="26"/>
      <c r="GI82" s="26"/>
      <c r="GJ82" s="26"/>
      <c r="GK82" s="26"/>
      <c r="GL82" s="26"/>
      <c r="GM82" s="26"/>
      <c r="GN82" s="26"/>
      <c r="GO82" s="26"/>
      <c r="GP82" s="26"/>
      <c r="GQ82" s="26"/>
      <c r="GR82" s="26"/>
      <c r="GS82" s="26"/>
      <c r="GT82" s="26"/>
      <c r="GU82" s="26"/>
      <c r="GV82" s="26"/>
      <c r="GW82" s="26"/>
      <c r="GX82" s="26"/>
      <c r="GY82" s="26"/>
      <c r="GZ82" s="26"/>
      <c r="HA82" s="26"/>
      <c r="HB82" s="26"/>
      <c r="HC82" s="26"/>
      <c r="HD82" s="26"/>
      <c r="HE82" s="26"/>
      <c r="HF82" s="26"/>
      <c r="HG82" s="26"/>
      <c r="HH82" s="26"/>
      <c r="HI82" s="26"/>
      <c r="HJ82" s="26"/>
      <c r="HK82" s="26"/>
      <c r="HL82" s="26"/>
      <c r="HM82" s="26"/>
      <c r="HN82" s="26"/>
      <c r="HO82" s="26"/>
      <c r="HP82" s="26"/>
      <c r="HQ82" s="26"/>
      <c r="HR82" s="26"/>
      <c r="HS82" s="26"/>
      <c r="HT82" s="26"/>
      <c r="HU82" s="26"/>
      <c r="HV82" s="26"/>
      <c r="HW82" s="26"/>
      <c r="HX82" s="26"/>
      <c r="HY82" s="26"/>
      <c r="HZ82" s="26"/>
      <c r="IA82" s="26"/>
      <c r="IB82" s="26"/>
      <c r="IC82" s="26"/>
      <c r="ID82" s="26"/>
      <c r="IE82" s="26"/>
      <c r="IF82" s="26"/>
      <c r="IG82" s="26"/>
      <c r="IH82" s="26"/>
      <c r="II82" s="26"/>
      <c r="IJ82" s="26"/>
      <c r="IK82" s="26"/>
      <c r="IL82" s="26"/>
      <c r="IM82" s="26"/>
      <c r="IN82" s="26"/>
      <c r="IO82" s="26"/>
      <c r="IP82" s="26"/>
      <c r="IQ82" s="26"/>
      <c r="IR82" s="26"/>
      <c r="IS82" s="26"/>
      <c r="IT82" s="26"/>
      <c r="IU82" s="26"/>
      <c r="IV82" s="26"/>
    </row>
    <row r="83" spans="1:256" s="23" customFormat="1" ht="27.75" customHeight="1">
      <c r="A83" s="53" t="s">
        <v>584</v>
      </c>
      <c r="B83" s="53" t="s">
        <v>779</v>
      </c>
      <c r="C83" s="54" t="s">
        <v>780</v>
      </c>
      <c r="D83" s="55">
        <v>35.77</v>
      </c>
      <c r="E83" s="56"/>
      <c r="F83" s="56">
        <v>35.77</v>
      </c>
      <c r="G83" s="56"/>
      <c r="H83" s="53">
        <v>201</v>
      </c>
      <c r="I83" s="53">
        <v>20138</v>
      </c>
      <c r="J83" s="54">
        <v>2013804</v>
      </c>
      <c r="K83" s="54" t="s">
        <v>781</v>
      </c>
      <c r="L83" s="80"/>
      <c r="M83" s="81"/>
      <c r="N83" s="53">
        <v>27.892</v>
      </c>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26"/>
      <c r="DZ83" s="26"/>
      <c r="EA83" s="26"/>
      <c r="EB83" s="26"/>
      <c r="EC83" s="26"/>
      <c r="ED83" s="26"/>
      <c r="EE83" s="26"/>
      <c r="EF83" s="26"/>
      <c r="EG83" s="26"/>
      <c r="EH83" s="26"/>
      <c r="EI83" s="26"/>
      <c r="EJ83" s="26"/>
      <c r="EK83" s="26"/>
      <c r="EL83" s="26"/>
      <c r="EM83" s="26"/>
      <c r="EN83" s="26"/>
      <c r="EO83" s="26"/>
      <c r="EP83" s="26"/>
      <c r="EQ83" s="26"/>
      <c r="ER83" s="26"/>
      <c r="ES83" s="26"/>
      <c r="ET83" s="26"/>
      <c r="EU83" s="26"/>
      <c r="EV83" s="26"/>
      <c r="EW83" s="26"/>
      <c r="EX83" s="26"/>
      <c r="EY83" s="26"/>
      <c r="EZ83" s="26"/>
      <c r="FA83" s="26"/>
      <c r="FB83" s="26"/>
      <c r="FC83" s="26"/>
      <c r="FD83" s="26"/>
      <c r="FE83" s="26"/>
      <c r="FF83" s="26"/>
      <c r="FG83" s="26"/>
      <c r="FH83" s="26"/>
      <c r="FI83" s="26"/>
      <c r="FJ83" s="26"/>
      <c r="FK83" s="26"/>
      <c r="FL83" s="26"/>
      <c r="FM83" s="26"/>
      <c r="FN83" s="26"/>
      <c r="FO83" s="26"/>
      <c r="FP83" s="26"/>
      <c r="FQ83" s="26"/>
      <c r="FR83" s="26"/>
      <c r="FS83" s="26"/>
      <c r="FT83" s="26"/>
      <c r="FU83" s="26"/>
      <c r="FV83" s="26"/>
      <c r="FW83" s="26"/>
      <c r="FX83" s="26"/>
      <c r="FY83" s="26"/>
      <c r="FZ83" s="26"/>
      <c r="GA83" s="26"/>
      <c r="GB83" s="26"/>
      <c r="GC83" s="26"/>
      <c r="GD83" s="26"/>
      <c r="GE83" s="26"/>
      <c r="GF83" s="26"/>
      <c r="GG83" s="26"/>
      <c r="GH83" s="26"/>
      <c r="GI83" s="26"/>
      <c r="GJ83" s="26"/>
      <c r="GK83" s="26"/>
      <c r="GL83" s="26"/>
      <c r="GM83" s="26"/>
      <c r="GN83" s="26"/>
      <c r="GO83" s="26"/>
      <c r="GP83" s="26"/>
      <c r="GQ83" s="26"/>
      <c r="GR83" s="26"/>
      <c r="GS83" s="26"/>
      <c r="GT83" s="26"/>
      <c r="GU83" s="26"/>
      <c r="GV83" s="26"/>
      <c r="GW83" s="26"/>
      <c r="GX83" s="26"/>
      <c r="GY83" s="26"/>
      <c r="GZ83" s="26"/>
      <c r="HA83" s="26"/>
      <c r="HB83" s="26"/>
      <c r="HC83" s="26"/>
      <c r="HD83" s="26"/>
      <c r="HE83" s="26"/>
      <c r="HF83" s="26"/>
      <c r="HG83" s="26"/>
      <c r="HH83" s="26"/>
      <c r="HI83" s="26"/>
      <c r="HJ83" s="26"/>
      <c r="HK83" s="26"/>
      <c r="HL83" s="26"/>
      <c r="HM83" s="26"/>
      <c r="HN83" s="26"/>
      <c r="HO83" s="26"/>
      <c r="HP83" s="26"/>
      <c r="HQ83" s="26"/>
      <c r="HR83" s="26"/>
      <c r="HS83" s="26"/>
      <c r="HT83" s="26"/>
      <c r="HU83" s="26"/>
      <c r="HV83" s="26"/>
      <c r="HW83" s="26"/>
      <c r="HX83" s="26"/>
      <c r="HY83" s="26"/>
      <c r="HZ83" s="26"/>
      <c r="IA83" s="26"/>
      <c r="IB83" s="26"/>
      <c r="IC83" s="26"/>
      <c r="ID83" s="26"/>
      <c r="IE83" s="26"/>
      <c r="IF83" s="26"/>
      <c r="IG83" s="26"/>
      <c r="IH83" s="26"/>
      <c r="II83" s="26"/>
      <c r="IJ83" s="26"/>
      <c r="IK83" s="26"/>
      <c r="IL83" s="26"/>
      <c r="IM83" s="26"/>
      <c r="IN83" s="26"/>
      <c r="IO83" s="26"/>
      <c r="IP83" s="26"/>
      <c r="IQ83" s="26"/>
      <c r="IR83" s="26"/>
      <c r="IS83" s="26"/>
      <c r="IT83" s="26"/>
      <c r="IU83" s="26"/>
      <c r="IV83" s="26"/>
    </row>
    <row r="84" spans="1:256" s="23" customFormat="1" ht="27.75" customHeight="1">
      <c r="A84" s="53" t="s">
        <v>584</v>
      </c>
      <c r="B84" s="53" t="s">
        <v>782</v>
      </c>
      <c r="C84" s="54" t="s">
        <v>783</v>
      </c>
      <c r="D84" s="55">
        <v>122.65</v>
      </c>
      <c r="E84" s="56"/>
      <c r="F84" s="56">
        <v>122.65</v>
      </c>
      <c r="G84" s="56"/>
      <c r="H84" s="53">
        <v>205</v>
      </c>
      <c r="I84" s="53">
        <v>20502</v>
      </c>
      <c r="J84" s="54">
        <v>2050205</v>
      </c>
      <c r="K84" s="54" t="s">
        <v>784</v>
      </c>
      <c r="L84" s="80"/>
      <c r="M84" s="81"/>
      <c r="N84" s="53"/>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row>
    <row r="85" spans="1:256" s="23" customFormat="1" ht="27.75" customHeight="1">
      <c r="A85" s="53" t="s">
        <v>584</v>
      </c>
      <c r="B85" s="54" t="s">
        <v>785</v>
      </c>
      <c r="C85" s="54" t="s">
        <v>786</v>
      </c>
      <c r="D85" s="55">
        <v>10</v>
      </c>
      <c r="E85" s="56"/>
      <c r="F85" s="56">
        <v>10</v>
      </c>
      <c r="G85" s="56"/>
      <c r="H85" s="53">
        <v>207</v>
      </c>
      <c r="I85" s="53">
        <v>20701</v>
      </c>
      <c r="J85" s="54">
        <v>2070199</v>
      </c>
      <c r="K85" s="54" t="s">
        <v>787</v>
      </c>
      <c r="L85" s="80"/>
      <c r="M85" s="81"/>
      <c r="N85" s="53"/>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row>
    <row r="86" spans="1:252" s="26" customFormat="1" ht="27.75" customHeight="1">
      <c r="A86" s="53" t="s">
        <v>584</v>
      </c>
      <c r="B86" s="54" t="s">
        <v>788</v>
      </c>
      <c r="C86" s="54" t="s">
        <v>776</v>
      </c>
      <c r="D86" s="56">
        <v>33.54</v>
      </c>
      <c r="E86" s="88"/>
      <c r="F86" s="56">
        <v>33.54</v>
      </c>
      <c r="G86" s="88"/>
      <c r="H86" s="53">
        <v>210</v>
      </c>
      <c r="I86" s="53">
        <v>21003</v>
      </c>
      <c r="J86" s="54">
        <v>2100399</v>
      </c>
      <c r="K86" s="54" t="s">
        <v>643</v>
      </c>
      <c r="L86" s="102"/>
      <c r="M86" s="103"/>
      <c r="N86" s="104" t="s">
        <v>789</v>
      </c>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c r="BE86" s="105"/>
      <c r="BF86" s="105"/>
      <c r="BG86" s="105"/>
      <c r="BH86" s="105"/>
      <c r="BI86" s="105"/>
      <c r="BJ86" s="105"/>
      <c r="BK86" s="105"/>
      <c r="BL86" s="105"/>
      <c r="BM86" s="105"/>
      <c r="BN86" s="105"/>
      <c r="BO86" s="105"/>
      <c r="BP86" s="105"/>
      <c r="BQ86" s="105"/>
      <c r="BR86" s="105"/>
      <c r="BS86" s="105"/>
      <c r="BT86" s="105"/>
      <c r="BU86" s="105"/>
      <c r="BV86" s="105"/>
      <c r="BW86" s="105"/>
      <c r="BX86" s="105"/>
      <c r="BY86" s="105"/>
      <c r="BZ86" s="105"/>
      <c r="CA86" s="105"/>
      <c r="CB86" s="105"/>
      <c r="CC86" s="105"/>
      <c r="CD86" s="105"/>
      <c r="CE86" s="105"/>
      <c r="CF86" s="105"/>
      <c r="CG86" s="105"/>
      <c r="CH86" s="105"/>
      <c r="CI86" s="105"/>
      <c r="CJ86" s="105"/>
      <c r="CK86" s="105"/>
      <c r="CL86" s="105"/>
      <c r="CM86" s="105"/>
      <c r="CN86" s="105"/>
      <c r="CO86" s="105"/>
      <c r="CP86" s="105"/>
      <c r="CQ86" s="105"/>
      <c r="CR86" s="105"/>
      <c r="CS86" s="105"/>
      <c r="CT86" s="105"/>
      <c r="CU86" s="105"/>
      <c r="CV86" s="105"/>
      <c r="CW86" s="105"/>
      <c r="CX86" s="105"/>
      <c r="CY86" s="105"/>
      <c r="CZ86" s="105"/>
      <c r="DA86" s="105"/>
      <c r="DB86" s="105"/>
      <c r="DC86" s="105"/>
      <c r="DD86" s="105"/>
      <c r="DE86" s="105"/>
      <c r="DF86" s="105"/>
      <c r="DG86" s="105"/>
      <c r="DH86" s="105"/>
      <c r="DI86" s="105"/>
      <c r="DJ86" s="105"/>
      <c r="DK86" s="105"/>
      <c r="DL86" s="105"/>
      <c r="DM86" s="105"/>
      <c r="DN86" s="105"/>
      <c r="DO86" s="105"/>
      <c r="DP86" s="105"/>
      <c r="DQ86" s="105"/>
      <c r="DR86" s="105"/>
      <c r="DS86" s="105"/>
      <c r="DT86" s="105"/>
      <c r="DU86" s="105"/>
      <c r="DV86" s="105"/>
      <c r="DW86" s="105"/>
      <c r="DX86" s="105"/>
      <c r="DY86" s="105"/>
      <c r="DZ86" s="105"/>
      <c r="EA86" s="105"/>
      <c r="EB86" s="105"/>
      <c r="EC86" s="105"/>
      <c r="ED86" s="105"/>
      <c r="EE86" s="105"/>
      <c r="EF86" s="105"/>
      <c r="EG86" s="105"/>
      <c r="EH86" s="105"/>
      <c r="EI86" s="105"/>
      <c r="EJ86" s="105"/>
      <c r="EK86" s="105"/>
      <c r="EL86" s="105"/>
      <c r="EM86" s="105"/>
      <c r="EN86" s="105"/>
      <c r="EO86" s="105"/>
      <c r="EP86" s="105"/>
      <c r="EQ86" s="105"/>
      <c r="ER86" s="105"/>
      <c r="ES86" s="105"/>
      <c r="ET86" s="105"/>
      <c r="EU86" s="105"/>
      <c r="EV86" s="105"/>
      <c r="EW86" s="105"/>
      <c r="EX86" s="105"/>
      <c r="EY86" s="105"/>
      <c r="EZ86" s="105"/>
      <c r="FA86" s="105"/>
      <c r="FB86" s="105"/>
      <c r="FC86" s="105"/>
      <c r="FD86" s="105"/>
      <c r="FE86" s="105"/>
      <c r="FF86" s="105"/>
      <c r="FG86" s="105"/>
      <c r="FH86" s="105"/>
      <c r="FI86" s="105"/>
      <c r="FJ86" s="105"/>
      <c r="FK86" s="105"/>
      <c r="FL86" s="105"/>
      <c r="FM86" s="105"/>
      <c r="FN86" s="105"/>
      <c r="FO86" s="105"/>
      <c r="FP86" s="105"/>
      <c r="FQ86" s="105"/>
      <c r="FR86" s="105"/>
      <c r="FS86" s="105"/>
      <c r="FT86" s="105"/>
      <c r="FU86" s="105"/>
      <c r="FV86" s="105"/>
      <c r="FW86" s="105"/>
      <c r="FX86" s="105"/>
      <c r="FY86" s="105"/>
      <c r="FZ86" s="105"/>
      <c r="GA86" s="105"/>
      <c r="GB86" s="105"/>
      <c r="GC86" s="105"/>
      <c r="GD86" s="105"/>
      <c r="GE86" s="105"/>
      <c r="GF86" s="105"/>
      <c r="GG86" s="105"/>
      <c r="GH86" s="105"/>
      <c r="GI86" s="105"/>
      <c r="GJ86" s="105"/>
      <c r="GK86" s="105"/>
      <c r="GL86" s="105"/>
      <c r="GM86" s="105"/>
      <c r="GN86" s="105"/>
      <c r="GO86" s="105"/>
      <c r="GP86" s="105"/>
      <c r="GQ86" s="105"/>
      <c r="GR86" s="105"/>
      <c r="GS86" s="105"/>
      <c r="GT86" s="105"/>
      <c r="GU86" s="105"/>
      <c r="GV86" s="105"/>
      <c r="GW86" s="105"/>
      <c r="GX86" s="105"/>
      <c r="GY86" s="105"/>
      <c r="GZ86" s="105"/>
      <c r="HA86" s="105"/>
      <c r="HB86" s="105"/>
      <c r="HC86" s="105"/>
      <c r="HD86" s="105"/>
      <c r="HE86" s="105"/>
      <c r="HF86" s="105"/>
      <c r="HG86" s="105"/>
      <c r="HH86" s="105"/>
      <c r="HI86" s="105"/>
      <c r="HJ86" s="105"/>
      <c r="HK86" s="105"/>
      <c r="HL86" s="105"/>
      <c r="HM86" s="105"/>
      <c r="HN86" s="105"/>
      <c r="HO86" s="105"/>
      <c r="HP86" s="105"/>
      <c r="HQ86" s="105"/>
      <c r="HR86" s="105"/>
      <c r="HS86" s="105"/>
      <c r="HT86" s="105"/>
      <c r="HU86" s="105"/>
      <c r="HV86" s="105"/>
      <c r="HW86" s="105"/>
      <c r="HX86" s="105"/>
      <c r="HY86" s="105"/>
      <c r="HZ86" s="105"/>
      <c r="IA86" s="105"/>
      <c r="IB86" s="105"/>
      <c r="IC86" s="105"/>
      <c r="ID86" s="105"/>
      <c r="IE86" s="105"/>
      <c r="IF86" s="105"/>
      <c r="IG86" s="105"/>
      <c r="IH86" s="105"/>
      <c r="II86" s="105"/>
      <c r="IJ86" s="105"/>
      <c r="IK86" s="105"/>
      <c r="IL86" s="105"/>
      <c r="IM86" s="105"/>
      <c r="IN86" s="105"/>
      <c r="IO86" s="105"/>
      <c r="IP86" s="105"/>
      <c r="IQ86" s="105"/>
      <c r="IR86" s="105"/>
    </row>
    <row r="87" spans="1:256" s="23" customFormat="1" ht="27.75" customHeight="1">
      <c r="A87" s="53" t="s">
        <v>584</v>
      </c>
      <c r="B87" s="54" t="s">
        <v>790</v>
      </c>
      <c r="C87" s="54" t="s">
        <v>791</v>
      </c>
      <c r="D87" s="55">
        <v>8</v>
      </c>
      <c r="E87" s="56"/>
      <c r="F87" s="56">
        <v>8</v>
      </c>
      <c r="G87" s="56"/>
      <c r="H87" s="53">
        <v>213</v>
      </c>
      <c r="I87" s="53">
        <v>21301</v>
      </c>
      <c r="J87" s="54">
        <v>2130108</v>
      </c>
      <c r="K87" s="54" t="s">
        <v>717</v>
      </c>
      <c r="L87" s="80"/>
      <c r="M87" s="81"/>
      <c r="N87" s="53">
        <v>0.4</v>
      </c>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row>
    <row r="88" spans="1:256" s="23" customFormat="1" ht="27.75" customHeight="1">
      <c r="A88" s="53" t="s">
        <v>584</v>
      </c>
      <c r="B88" s="54" t="s">
        <v>792</v>
      </c>
      <c r="C88" s="54" t="s">
        <v>793</v>
      </c>
      <c r="D88" s="55">
        <v>1.7</v>
      </c>
      <c r="E88" s="56"/>
      <c r="F88" s="56">
        <v>1.7</v>
      </c>
      <c r="G88" s="56"/>
      <c r="H88" s="53">
        <v>208</v>
      </c>
      <c r="I88" s="53">
        <v>20801</v>
      </c>
      <c r="J88" s="54">
        <v>2080199</v>
      </c>
      <c r="K88" s="54" t="s">
        <v>733</v>
      </c>
      <c r="L88" s="80"/>
      <c r="M88" s="81"/>
      <c r="N88" s="53">
        <v>0</v>
      </c>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c r="EV88" s="26"/>
      <c r="EW88" s="26"/>
      <c r="EX88" s="26"/>
      <c r="EY88" s="26"/>
      <c r="EZ88" s="26"/>
      <c r="FA88" s="26"/>
      <c r="FB88" s="26"/>
      <c r="FC88" s="26"/>
      <c r="FD88" s="26"/>
      <c r="FE88" s="26"/>
      <c r="FF88" s="26"/>
      <c r="FG88" s="26"/>
      <c r="FH88" s="26"/>
      <c r="FI88" s="26"/>
      <c r="FJ88" s="26"/>
      <c r="FK88" s="26"/>
      <c r="FL88" s="26"/>
      <c r="FM88" s="26"/>
      <c r="FN88" s="26"/>
      <c r="FO88" s="26"/>
      <c r="FP88" s="26"/>
      <c r="FQ88" s="26"/>
      <c r="FR88" s="26"/>
      <c r="FS88" s="26"/>
      <c r="FT88" s="26"/>
      <c r="FU88" s="26"/>
      <c r="FV88" s="26"/>
      <c r="FW88" s="26"/>
      <c r="FX88" s="26"/>
      <c r="FY88" s="26"/>
      <c r="FZ88" s="26"/>
      <c r="GA88" s="26"/>
      <c r="GB88" s="26"/>
      <c r="GC88" s="26"/>
      <c r="GD88" s="26"/>
      <c r="GE88" s="26"/>
      <c r="GF88" s="26"/>
      <c r="GG88" s="26"/>
      <c r="GH88" s="26"/>
      <c r="GI88" s="26"/>
      <c r="GJ88" s="26"/>
      <c r="GK88" s="26"/>
      <c r="GL88" s="26"/>
      <c r="GM88" s="26"/>
      <c r="GN88" s="26"/>
      <c r="GO88" s="26"/>
      <c r="GP88" s="26"/>
      <c r="GQ88" s="26"/>
      <c r="GR88" s="26"/>
      <c r="GS88" s="26"/>
      <c r="GT88" s="26"/>
      <c r="GU88" s="26"/>
      <c r="GV88" s="26"/>
      <c r="GW88" s="26"/>
      <c r="GX88" s="26"/>
      <c r="GY88" s="26"/>
      <c r="GZ88" s="26"/>
      <c r="HA88" s="26"/>
      <c r="HB88" s="26"/>
      <c r="HC88" s="26"/>
      <c r="HD88" s="26"/>
      <c r="HE88" s="26"/>
      <c r="HF88" s="26"/>
      <c r="HG88" s="26"/>
      <c r="HH88" s="26"/>
      <c r="HI88" s="26"/>
      <c r="HJ88" s="26"/>
      <c r="HK88" s="26"/>
      <c r="HL88" s="26"/>
      <c r="HM88" s="26"/>
      <c r="HN88" s="26"/>
      <c r="HO88" s="26"/>
      <c r="HP88" s="26"/>
      <c r="HQ88" s="26"/>
      <c r="HR88" s="26"/>
      <c r="HS88" s="26"/>
      <c r="HT88" s="26"/>
      <c r="HU88" s="26"/>
      <c r="HV88" s="26"/>
      <c r="HW88" s="26"/>
      <c r="HX88" s="26"/>
      <c r="HY88" s="26"/>
      <c r="HZ88" s="26"/>
      <c r="IA88" s="26"/>
      <c r="IB88" s="26"/>
      <c r="IC88" s="26"/>
      <c r="ID88" s="26"/>
      <c r="IE88" s="26"/>
      <c r="IF88" s="26"/>
      <c r="IG88" s="26"/>
      <c r="IH88" s="26"/>
      <c r="II88" s="26"/>
      <c r="IJ88" s="26"/>
      <c r="IK88" s="26"/>
      <c r="IL88" s="26"/>
      <c r="IM88" s="26"/>
      <c r="IN88" s="26"/>
      <c r="IO88" s="26"/>
      <c r="IP88" s="26"/>
      <c r="IQ88" s="26"/>
      <c r="IR88" s="26"/>
      <c r="IS88" s="26"/>
      <c r="IT88" s="26"/>
      <c r="IU88" s="26"/>
      <c r="IV88" s="26"/>
    </row>
    <row r="89" spans="1:256" s="23" customFormat="1" ht="27.75" customHeight="1">
      <c r="A89" s="53" t="s">
        <v>584</v>
      </c>
      <c r="B89" s="53" t="s">
        <v>794</v>
      </c>
      <c r="C89" s="54" t="s">
        <v>795</v>
      </c>
      <c r="D89" s="55">
        <v>43.2</v>
      </c>
      <c r="E89" s="56"/>
      <c r="F89" s="56">
        <v>43.2</v>
      </c>
      <c r="G89" s="56"/>
      <c r="H89" s="53">
        <v>212</v>
      </c>
      <c r="I89" s="53">
        <v>21205</v>
      </c>
      <c r="J89" s="54">
        <v>2120501</v>
      </c>
      <c r="K89" s="54" t="s">
        <v>683</v>
      </c>
      <c r="L89" s="80"/>
      <c r="M89" s="81"/>
      <c r="N89" s="53">
        <v>0</v>
      </c>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row>
    <row r="90" spans="1:256" s="23" customFormat="1" ht="27.75" customHeight="1">
      <c r="A90" s="53" t="s">
        <v>584</v>
      </c>
      <c r="B90" s="53" t="s">
        <v>796</v>
      </c>
      <c r="C90" s="54" t="s">
        <v>797</v>
      </c>
      <c r="D90" s="55">
        <v>929</v>
      </c>
      <c r="E90" s="56">
        <v>239</v>
      </c>
      <c r="F90" s="56">
        <v>690</v>
      </c>
      <c r="G90" s="56"/>
      <c r="H90" s="53">
        <v>213</v>
      </c>
      <c r="I90" s="53">
        <v>21307</v>
      </c>
      <c r="J90" s="54">
        <v>2130701</v>
      </c>
      <c r="K90" s="54" t="s">
        <v>798</v>
      </c>
      <c r="L90" s="80"/>
      <c r="M90" s="81"/>
      <c r="N90" s="53">
        <v>0</v>
      </c>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row>
    <row r="91" spans="1:256" s="23" customFormat="1" ht="27.75" customHeight="1">
      <c r="A91" s="53" t="s">
        <v>584</v>
      </c>
      <c r="B91" s="53" t="s">
        <v>799</v>
      </c>
      <c r="C91" s="54" t="s">
        <v>800</v>
      </c>
      <c r="D91" s="55">
        <v>0.4</v>
      </c>
      <c r="E91" s="56"/>
      <c r="F91" s="56">
        <v>0.4</v>
      </c>
      <c r="G91" s="56"/>
      <c r="H91" s="53">
        <v>208</v>
      </c>
      <c r="I91" s="53">
        <v>20828</v>
      </c>
      <c r="J91" s="54">
        <v>2082899</v>
      </c>
      <c r="K91" s="54" t="s">
        <v>801</v>
      </c>
      <c r="L91" s="80"/>
      <c r="M91" s="81"/>
      <c r="N91" s="53">
        <v>0</v>
      </c>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row>
    <row r="92" spans="1:256" s="23" customFormat="1" ht="27.75" customHeight="1">
      <c r="A92" s="53" t="s">
        <v>584</v>
      </c>
      <c r="B92" s="53" t="s">
        <v>802</v>
      </c>
      <c r="C92" s="54" t="s">
        <v>803</v>
      </c>
      <c r="D92" s="55">
        <v>15</v>
      </c>
      <c r="E92" s="56"/>
      <c r="F92" s="56">
        <v>15</v>
      </c>
      <c r="G92" s="56"/>
      <c r="H92" s="53">
        <v>210</v>
      </c>
      <c r="I92" s="53">
        <v>21099</v>
      </c>
      <c r="J92" s="54">
        <v>2109901</v>
      </c>
      <c r="K92" s="54" t="s">
        <v>624</v>
      </c>
      <c r="L92" s="80"/>
      <c r="M92" s="81"/>
      <c r="N92" s="53">
        <v>0</v>
      </c>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6"/>
      <c r="GD92" s="26"/>
      <c r="GE92" s="26"/>
      <c r="GF92" s="26"/>
      <c r="GG92" s="26"/>
      <c r="GH92" s="26"/>
      <c r="GI92" s="26"/>
      <c r="GJ92" s="26"/>
      <c r="GK92" s="26"/>
      <c r="GL92" s="26"/>
      <c r="GM92" s="26"/>
      <c r="GN92" s="26"/>
      <c r="GO92" s="26"/>
      <c r="GP92" s="26"/>
      <c r="GQ92" s="26"/>
      <c r="GR92" s="26"/>
      <c r="GS92" s="26"/>
      <c r="GT92" s="26"/>
      <c r="GU92" s="26"/>
      <c r="GV92" s="26"/>
      <c r="GW92" s="26"/>
      <c r="GX92" s="26"/>
      <c r="GY92" s="26"/>
      <c r="GZ92" s="26"/>
      <c r="HA92" s="26"/>
      <c r="HB92" s="26"/>
      <c r="HC92" s="26"/>
      <c r="HD92" s="26"/>
      <c r="HE92" s="26"/>
      <c r="HF92" s="26"/>
      <c r="HG92" s="26"/>
      <c r="HH92" s="26"/>
      <c r="HI92" s="26"/>
      <c r="HJ92" s="26"/>
      <c r="HK92" s="26"/>
      <c r="HL92" s="26"/>
      <c r="HM92" s="26"/>
      <c r="HN92" s="26"/>
      <c r="HO92" s="26"/>
      <c r="HP92" s="26"/>
      <c r="HQ92" s="26"/>
      <c r="HR92" s="26"/>
      <c r="HS92" s="26"/>
      <c r="HT92" s="26"/>
      <c r="HU92" s="26"/>
      <c r="HV92" s="26"/>
      <c r="HW92" s="26"/>
      <c r="HX92" s="26"/>
      <c r="HY92" s="26"/>
      <c r="HZ92" s="26"/>
      <c r="IA92" s="26"/>
      <c r="IB92" s="26"/>
      <c r="IC92" s="26"/>
      <c r="ID92" s="26"/>
      <c r="IE92" s="26"/>
      <c r="IF92" s="26"/>
      <c r="IG92" s="26"/>
      <c r="IH92" s="26"/>
      <c r="II92" s="26"/>
      <c r="IJ92" s="26"/>
      <c r="IK92" s="26"/>
      <c r="IL92" s="26"/>
      <c r="IM92" s="26"/>
      <c r="IN92" s="26"/>
      <c r="IO92" s="26"/>
      <c r="IP92" s="26"/>
      <c r="IQ92" s="26"/>
      <c r="IR92" s="26"/>
      <c r="IS92" s="26"/>
      <c r="IT92" s="26"/>
      <c r="IU92" s="26"/>
      <c r="IV92" s="26"/>
    </row>
    <row r="93" spans="1:256" s="23" customFormat="1" ht="27.75" customHeight="1">
      <c r="A93" s="53" t="s">
        <v>584</v>
      </c>
      <c r="B93" s="53" t="s">
        <v>804</v>
      </c>
      <c r="C93" s="65" t="s">
        <v>805</v>
      </c>
      <c r="D93" s="55">
        <v>10</v>
      </c>
      <c r="E93" s="56"/>
      <c r="F93" s="56">
        <v>10</v>
      </c>
      <c r="G93" s="56"/>
      <c r="H93" s="53">
        <v>210</v>
      </c>
      <c r="I93" s="53">
        <v>21004</v>
      </c>
      <c r="J93" s="53">
        <v>2100409</v>
      </c>
      <c r="K93" s="54" t="s">
        <v>754</v>
      </c>
      <c r="L93" s="80"/>
      <c r="M93" s="81"/>
      <c r="N93" s="53">
        <v>0</v>
      </c>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c r="EV93" s="26"/>
      <c r="EW93" s="26"/>
      <c r="EX93" s="26"/>
      <c r="EY93" s="26"/>
      <c r="EZ93" s="26"/>
      <c r="FA93" s="26"/>
      <c r="FB93" s="26"/>
      <c r="FC93" s="26"/>
      <c r="FD93" s="26"/>
      <c r="FE93" s="26"/>
      <c r="FF93" s="26"/>
      <c r="FG93" s="26"/>
      <c r="FH93" s="26"/>
      <c r="FI93" s="26"/>
      <c r="FJ93" s="26"/>
      <c r="FK93" s="26"/>
      <c r="FL93" s="26"/>
      <c r="FM93" s="26"/>
      <c r="FN93" s="26"/>
      <c r="FO93" s="26"/>
      <c r="FP93" s="26"/>
      <c r="FQ93" s="26"/>
      <c r="FR93" s="26"/>
      <c r="FS93" s="26"/>
      <c r="FT93" s="26"/>
      <c r="FU93" s="26"/>
      <c r="FV93" s="26"/>
      <c r="FW93" s="26"/>
      <c r="FX93" s="26"/>
      <c r="FY93" s="26"/>
      <c r="FZ93" s="26"/>
      <c r="GA93" s="26"/>
      <c r="GB93" s="26"/>
      <c r="GC93" s="26"/>
      <c r="GD93" s="26"/>
      <c r="GE93" s="26"/>
      <c r="GF93" s="26"/>
      <c r="GG93" s="26"/>
      <c r="GH93" s="26"/>
      <c r="GI93" s="26"/>
      <c r="GJ93" s="26"/>
      <c r="GK93" s="26"/>
      <c r="GL93" s="26"/>
      <c r="GM93" s="26"/>
      <c r="GN93" s="26"/>
      <c r="GO93" s="26"/>
      <c r="GP93" s="26"/>
      <c r="GQ93" s="26"/>
      <c r="GR93" s="26"/>
      <c r="GS93" s="26"/>
      <c r="GT93" s="26"/>
      <c r="GU93" s="26"/>
      <c r="GV93" s="26"/>
      <c r="GW93" s="26"/>
      <c r="GX93" s="26"/>
      <c r="GY93" s="26"/>
      <c r="GZ93" s="26"/>
      <c r="HA93" s="26"/>
      <c r="HB93" s="26"/>
      <c r="HC93" s="26"/>
      <c r="HD93" s="26"/>
      <c r="HE93" s="26"/>
      <c r="HF93" s="26"/>
      <c r="HG93" s="26"/>
      <c r="HH93" s="26"/>
      <c r="HI93" s="26"/>
      <c r="HJ93" s="26"/>
      <c r="HK93" s="26"/>
      <c r="HL93" s="26"/>
      <c r="HM93" s="26"/>
      <c r="HN93" s="26"/>
      <c r="HO93" s="26"/>
      <c r="HP93" s="26"/>
      <c r="HQ93" s="26"/>
      <c r="HR93" s="26"/>
      <c r="HS93" s="26"/>
      <c r="HT93" s="26"/>
      <c r="HU93" s="26"/>
      <c r="HV93" s="26"/>
      <c r="HW93" s="26"/>
      <c r="HX93" s="26"/>
      <c r="HY93" s="26"/>
      <c r="HZ93" s="26"/>
      <c r="IA93" s="26"/>
      <c r="IB93" s="26"/>
      <c r="IC93" s="26"/>
      <c r="ID93" s="26"/>
      <c r="IE93" s="26"/>
      <c r="IF93" s="26"/>
      <c r="IG93" s="26"/>
      <c r="IH93" s="26"/>
      <c r="II93" s="26"/>
      <c r="IJ93" s="26"/>
      <c r="IK93" s="26"/>
      <c r="IL93" s="26"/>
      <c r="IM93" s="26"/>
      <c r="IN93" s="26"/>
      <c r="IO93" s="26"/>
      <c r="IP93" s="26"/>
      <c r="IQ93" s="26"/>
      <c r="IR93" s="26"/>
      <c r="IS93" s="26"/>
      <c r="IT93" s="26"/>
      <c r="IU93" s="26"/>
      <c r="IV93" s="26"/>
    </row>
    <row r="94" spans="1:256" s="23" customFormat="1" ht="27.75" customHeight="1">
      <c r="A94" s="53" t="s">
        <v>584</v>
      </c>
      <c r="B94" s="53" t="s">
        <v>806</v>
      </c>
      <c r="C94" s="54" t="s">
        <v>807</v>
      </c>
      <c r="D94" s="55">
        <v>400</v>
      </c>
      <c r="E94" s="56">
        <v>400</v>
      </c>
      <c r="F94" s="56"/>
      <c r="G94" s="56"/>
      <c r="H94" s="53">
        <v>205</v>
      </c>
      <c r="I94" s="53">
        <v>20502</v>
      </c>
      <c r="J94" s="53">
        <v>2050201</v>
      </c>
      <c r="K94" s="54" t="s">
        <v>808</v>
      </c>
      <c r="L94" s="80"/>
      <c r="M94" s="81"/>
      <c r="N94" s="53">
        <v>200</v>
      </c>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c r="EV94" s="26"/>
      <c r="EW94" s="26"/>
      <c r="EX94" s="26"/>
      <c r="EY94" s="26"/>
      <c r="EZ94" s="26"/>
      <c r="FA94" s="26"/>
      <c r="FB94" s="26"/>
      <c r="FC94" s="26"/>
      <c r="FD94" s="26"/>
      <c r="FE94" s="26"/>
      <c r="FF94" s="26"/>
      <c r="FG94" s="26"/>
      <c r="FH94" s="26"/>
      <c r="FI94" s="26"/>
      <c r="FJ94" s="26"/>
      <c r="FK94" s="26"/>
      <c r="FL94" s="26"/>
      <c r="FM94" s="26"/>
      <c r="FN94" s="26"/>
      <c r="FO94" s="26"/>
      <c r="FP94" s="26"/>
      <c r="FQ94" s="26"/>
      <c r="FR94" s="26"/>
      <c r="FS94" s="26"/>
      <c r="FT94" s="26"/>
      <c r="FU94" s="26"/>
      <c r="FV94" s="26"/>
      <c r="FW94" s="26"/>
      <c r="FX94" s="26"/>
      <c r="FY94" s="26"/>
      <c r="FZ94" s="26"/>
      <c r="GA94" s="26"/>
      <c r="GB94" s="26"/>
      <c r="GC94" s="26"/>
      <c r="GD94" s="26"/>
      <c r="GE94" s="26"/>
      <c r="GF94" s="26"/>
      <c r="GG94" s="26"/>
      <c r="GH94" s="26"/>
      <c r="GI94" s="26"/>
      <c r="GJ94" s="26"/>
      <c r="GK94" s="26"/>
      <c r="GL94" s="26"/>
      <c r="GM94" s="26"/>
      <c r="GN94" s="26"/>
      <c r="GO94" s="26"/>
      <c r="GP94" s="26"/>
      <c r="GQ94" s="26"/>
      <c r="GR94" s="26"/>
      <c r="GS94" s="26"/>
      <c r="GT94" s="26"/>
      <c r="GU94" s="26"/>
      <c r="GV94" s="26"/>
      <c r="GW94" s="26"/>
      <c r="GX94" s="26"/>
      <c r="GY94" s="26"/>
      <c r="GZ94" s="26"/>
      <c r="HA94" s="26"/>
      <c r="HB94" s="26"/>
      <c r="HC94" s="26"/>
      <c r="HD94" s="26"/>
      <c r="HE94" s="26"/>
      <c r="HF94" s="26"/>
      <c r="HG94" s="26"/>
      <c r="HH94" s="26"/>
      <c r="HI94" s="26"/>
      <c r="HJ94" s="26"/>
      <c r="HK94" s="26"/>
      <c r="HL94" s="26"/>
      <c r="HM94" s="26"/>
      <c r="HN94" s="26"/>
      <c r="HO94" s="26"/>
      <c r="HP94" s="26"/>
      <c r="HQ94" s="26"/>
      <c r="HR94" s="26"/>
      <c r="HS94" s="26"/>
      <c r="HT94" s="26"/>
      <c r="HU94" s="26"/>
      <c r="HV94" s="26"/>
      <c r="HW94" s="26"/>
      <c r="HX94" s="26"/>
      <c r="HY94" s="26"/>
      <c r="HZ94" s="26"/>
      <c r="IA94" s="26"/>
      <c r="IB94" s="26"/>
      <c r="IC94" s="26"/>
      <c r="ID94" s="26"/>
      <c r="IE94" s="26"/>
      <c r="IF94" s="26"/>
      <c r="IG94" s="26"/>
      <c r="IH94" s="26"/>
      <c r="II94" s="26"/>
      <c r="IJ94" s="26"/>
      <c r="IK94" s="26"/>
      <c r="IL94" s="26"/>
      <c r="IM94" s="26"/>
      <c r="IN94" s="26"/>
      <c r="IO94" s="26"/>
      <c r="IP94" s="26"/>
      <c r="IQ94" s="26"/>
      <c r="IR94" s="26"/>
      <c r="IS94" s="26"/>
      <c r="IT94" s="26"/>
      <c r="IU94" s="26"/>
      <c r="IV94" s="26"/>
    </row>
    <row r="95" spans="1:256" s="23" customFormat="1" ht="27.75" customHeight="1">
      <c r="A95" s="53" t="s">
        <v>584</v>
      </c>
      <c r="B95" s="53" t="s">
        <v>809</v>
      </c>
      <c r="C95" s="54" t="s">
        <v>810</v>
      </c>
      <c r="D95" s="55">
        <v>618</v>
      </c>
      <c r="E95" s="56">
        <v>618</v>
      </c>
      <c r="F95" s="56"/>
      <c r="G95" s="56"/>
      <c r="H95" s="53">
        <v>221</v>
      </c>
      <c r="I95" s="53">
        <v>22101</v>
      </c>
      <c r="J95" s="54">
        <v>2210199</v>
      </c>
      <c r="K95" s="54" t="s">
        <v>811</v>
      </c>
      <c r="L95" s="80"/>
      <c r="M95" s="81"/>
      <c r="N95" s="53">
        <v>0</v>
      </c>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c r="EV95" s="26"/>
      <c r="EW95" s="26"/>
      <c r="EX95" s="26"/>
      <c r="EY95" s="26"/>
      <c r="EZ95" s="26"/>
      <c r="FA95" s="26"/>
      <c r="FB95" s="26"/>
      <c r="FC95" s="26"/>
      <c r="FD95" s="26"/>
      <c r="FE95" s="26"/>
      <c r="FF95" s="26"/>
      <c r="FG95" s="26"/>
      <c r="FH95" s="26"/>
      <c r="FI95" s="26"/>
      <c r="FJ95" s="26"/>
      <c r="FK95" s="26"/>
      <c r="FL95" s="26"/>
      <c r="FM95" s="26"/>
      <c r="FN95" s="26"/>
      <c r="FO95" s="26"/>
      <c r="FP95" s="26"/>
      <c r="FQ95" s="26"/>
      <c r="FR95" s="26"/>
      <c r="FS95" s="26"/>
      <c r="FT95" s="26"/>
      <c r="FU95" s="26"/>
      <c r="FV95" s="26"/>
      <c r="FW95" s="26"/>
      <c r="FX95" s="26"/>
      <c r="FY95" s="26"/>
      <c r="FZ95" s="26"/>
      <c r="GA95" s="26"/>
      <c r="GB95" s="26"/>
      <c r="GC95" s="26"/>
      <c r="GD95" s="26"/>
      <c r="GE95" s="26"/>
      <c r="GF95" s="26"/>
      <c r="GG95" s="26"/>
      <c r="GH95" s="26"/>
      <c r="GI95" s="26"/>
      <c r="GJ95" s="26"/>
      <c r="GK95" s="26"/>
      <c r="GL95" s="26"/>
      <c r="GM95" s="26"/>
      <c r="GN95" s="26"/>
      <c r="GO95" s="26"/>
      <c r="GP95" s="26"/>
      <c r="GQ95" s="26"/>
      <c r="GR95" s="26"/>
      <c r="GS95" s="26"/>
      <c r="GT95" s="26"/>
      <c r="GU95" s="26"/>
      <c r="GV95" s="26"/>
      <c r="GW95" s="26"/>
      <c r="GX95" s="26"/>
      <c r="GY95" s="26"/>
      <c r="GZ95" s="26"/>
      <c r="HA95" s="26"/>
      <c r="HB95" s="26"/>
      <c r="HC95" s="26"/>
      <c r="HD95" s="26"/>
      <c r="HE95" s="26"/>
      <c r="HF95" s="26"/>
      <c r="HG95" s="26"/>
      <c r="HH95" s="26"/>
      <c r="HI95" s="26"/>
      <c r="HJ95" s="26"/>
      <c r="HK95" s="26"/>
      <c r="HL95" s="26"/>
      <c r="HM95" s="26"/>
      <c r="HN95" s="26"/>
      <c r="HO95" s="26"/>
      <c r="HP95" s="26"/>
      <c r="HQ95" s="26"/>
      <c r="HR95" s="26"/>
      <c r="HS95" s="26"/>
      <c r="HT95" s="26"/>
      <c r="HU95" s="26"/>
      <c r="HV95" s="26"/>
      <c r="HW95" s="26"/>
      <c r="HX95" s="26"/>
      <c r="HY95" s="26"/>
      <c r="HZ95" s="26"/>
      <c r="IA95" s="26"/>
      <c r="IB95" s="26"/>
      <c r="IC95" s="26"/>
      <c r="ID95" s="26"/>
      <c r="IE95" s="26"/>
      <c r="IF95" s="26"/>
      <c r="IG95" s="26"/>
      <c r="IH95" s="26"/>
      <c r="II95" s="26"/>
      <c r="IJ95" s="26"/>
      <c r="IK95" s="26"/>
      <c r="IL95" s="26"/>
      <c r="IM95" s="26"/>
      <c r="IN95" s="26"/>
      <c r="IO95" s="26"/>
      <c r="IP95" s="26"/>
      <c r="IQ95" s="26"/>
      <c r="IR95" s="26"/>
      <c r="IS95" s="26"/>
      <c r="IT95" s="26"/>
      <c r="IU95" s="26"/>
      <c r="IV95" s="26"/>
    </row>
    <row r="96" spans="1:256" s="23" customFormat="1" ht="27.75" customHeight="1">
      <c r="A96" s="53" t="s">
        <v>584</v>
      </c>
      <c r="B96" s="53" t="s">
        <v>812</v>
      </c>
      <c r="C96" s="54" t="s">
        <v>813</v>
      </c>
      <c r="D96" s="55">
        <v>5</v>
      </c>
      <c r="E96" s="56">
        <v>5</v>
      </c>
      <c r="F96" s="56"/>
      <c r="G96" s="56"/>
      <c r="H96" s="53">
        <v>201</v>
      </c>
      <c r="I96" s="53">
        <v>20138</v>
      </c>
      <c r="J96" s="53"/>
      <c r="K96" s="54" t="s">
        <v>814</v>
      </c>
      <c r="L96" s="80"/>
      <c r="M96" s="81"/>
      <c r="N96" s="53">
        <v>0</v>
      </c>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c r="EV96" s="26"/>
      <c r="EW96" s="26"/>
      <c r="EX96" s="26"/>
      <c r="EY96" s="26"/>
      <c r="EZ96" s="26"/>
      <c r="FA96" s="26"/>
      <c r="FB96" s="26"/>
      <c r="FC96" s="26"/>
      <c r="FD96" s="26"/>
      <c r="FE96" s="26"/>
      <c r="FF96" s="26"/>
      <c r="FG96" s="26"/>
      <c r="FH96" s="26"/>
      <c r="FI96" s="26"/>
      <c r="FJ96" s="26"/>
      <c r="FK96" s="26"/>
      <c r="FL96" s="26"/>
      <c r="FM96" s="26"/>
      <c r="FN96" s="26"/>
      <c r="FO96" s="26"/>
      <c r="FP96" s="26"/>
      <c r="FQ96" s="26"/>
      <c r="FR96" s="26"/>
      <c r="FS96" s="26"/>
      <c r="FT96" s="26"/>
      <c r="FU96" s="26"/>
      <c r="FV96" s="26"/>
      <c r="FW96" s="26"/>
      <c r="FX96" s="26"/>
      <c r="FY96" s="26"/>
      <c r="FZ96" s="26"/>
      <c r="GA96" s="26"/>
      <c r="GB96" s="26"/>
      <c r="GC96" s="26"/>
      <c r="GD96" s="26"/>
      <c r="GE96" s="26"/>
      <c r="GF96" s="26"/>
      <c r="GG96" s="26"/>
      <c r="GH96" s="26"/>
      <c r="GI96" s="26"/>
      <c r="GJ96" s="26"/>
      <c r="GK96" s="26"/>
      <c r="GL96" s="26"/>
      <c r="GM96" s="26"/>
      <c r="GN96" s="26"/>
      <c r="GO96" s="26"/>
      <c r="GP96" s="26"/>
      <c r="GQ96" s="26"/>
      <c r="GR96" s="26"/>
      <c r="GS96" s="26"/>
      <c r="GT96" s="26"/>
      <c r="GU96" s="26"/>
      <c r="GV96" s="26"/>
      <c r="GW96" s="26"/>
      <c r="GX96" s="26"/>
      <c r="GY96" s="26"/>
      <c r="GZ96" s="26"/>
      <c r="HA96" s="26"/>
      <c r="HB96" s="26"/>
      <c r="HC96" s="26"/>
      <c r="HD96" s="26"/>
      <c r="HE96" s="26"/>
      <c r="HF96" s="26"/>
      <c r="HG96" s="26"/>
      <c r="HH96" s="26"/>
      <c r="HI96" s="26"/>
      <c r="HJ96" s="26"/>
      <c r="HK96" s="26"/>
      <c r="HL96" s="26"/>
      <c r="HM96" s="26"/>
      <c r="HN96" s="26"/>
      <c r="HO96" s="26"/>
      <c r="HP96" s="26"/>
      <c r="HQ96" s="26"/>
      <c r="HR96" s="26"/>
      <c r="HS96" s="26"/>
      <c r="HT96" s="26"/>
      <c r="HU96" s="26"/>
      <c r="HV96" s="26"/>
      <c r="HW96" s="26"/>
      <c r="HX96" s="26"/>
      <c r="HY96" s="26"/>
      <c r="HZ96" s="26"/>
      <c r="IA96" s="26"/>
      <c r="IB96" s="26"/>
      <c r="IC96" s="26"/>
      <c r="ID96" s="26"/>
      <c r="IE96" s="26"/>
      <c r="IF96" s="26"/>
      <c r="IG96" s="26"/>
      <c r="IH96" s="26"/>
      <c r="II96" s="26"/>
      <c r="IJ96" s="26"/>
      <c r="IK96" s="26"/>
      <c r="IL96" s="26"/>
      <c r="IM96" s="26"/>
      <c r="IN96" s="26"/>
      <c r="IO96" s="26"/>
      <c r="IP96" s="26"/>
      <c r="IQ96" s="26"/>
      <c r="IR96" s="26"/>
      <c r="IS96" s="26"/>
      <c r="IT96" s="26"/>
      <c r="IU96" s="26"/>
      <c r="IV96" s="26"/>
    </row>
    <row r="97" spans="1:256" s="23" customFormat="1" ht="27.75" customHeight="1">
      <c r="A97" s="53" t="s">
        <v>584</v>
      </c>
      <c r="B97" s="53" t="s">
        <v>815</v>
      </c>
      <c r="C97" s="54" t="s">
        <v>816</v>
      </c>
      <c r="D97" s="55">
        <v>92.55</v>
      </c>
      <c r="E97" s="56"/>
      <c r="F97" s="56">
        <v>92.55</v>
      </c>
      <c r="G97" s="56"/>
      <c r="H97" s="53">
        <v>210</v>
      </c>
      <c r="I97" s="53">
        <v>21007</v>
      </c>
      <c r="J97" s="54">
        <v>2100717</v>
      </c>
      <c r="K97" s="54" t="s">
        <v>777</v>
      </c>
      <c r="L97" s="80"/>
      <c r="M97" s="81"/>
      <c r="N97" s="53">
        <v>17.232</v>
      </c>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6"/>
      <c r="GD97" s="26"/>
      <c r="GE97" s="26"/>
      <c r="GF97" s="26"/>
      <c r="GG97" s="26"/>
      <c r="GH97" s="26"/>
      <c r="GI97" s="26"/>
      <c r="GJ97" s="26"/>
      <c r="GK97" s="26"/>
      <c r="GL97" s="26"/>
      <c r="GM97" s="26"/>
      <c r="GN97" s="26"/>
      <c r="GO97" s="26"/>
      <c r="GP97" s="26"/>
      <c r="GQ97" s="26"/>
      <c r="GR97" s="26"/>
      <c r="GS97" s="26"/>
      <c r="GT97" s="26"/>
      <c r="GU97" s="26"/>
      <c r="GV97" s="26"/>
      <c r="GW97" s="26"/>
      <c r="GX97" s="26"/>
      <c r="GY97" s="26"/>
      <c r="GZ97" s="26"/>
      <c r="HA97" s="26"/>
      <c r="HB97" s="26"/>
      <c r="HC97" s="26"/>
      <c r="HD97" s="26"/>
      <c r="HE97" s="26"/>
      <c r="HF97" s="26"/>
      <c r="HG97" s="26"/>
      <c r="HH97" s="26"/>
      <c r="HI97" s="26"/>
      <c r="HJ97" s="26"/>
      <c r="HK97" s="26"/>
      <c r="HL97" s="26"/>
      <c r="HM97" s="26"/>
      <c r="HN97" s="26"/>
      <c r="HO97" s="26"/>
      <c r="HP97" s="26"/>
      <c r="HQ97" s="26"/>
      <c r="HR97" s="26"/>
      <c r="HS97" s="26"/>
      <c r="HT97" s="26"/>
      <c r="HU97" s="26"/>
      <c r="HV97" s="26"/>
      <c r="HW97" s="26"/>
      <c r="HX97" s="26"/>
      <c r="HY97" s="26"/>
      <c r="HZ97" s="26"/>
      <c r="IA97" s="26"/>
      <c r="IB97" s="26"/>
      <c r="IC97" s="26"/>
      <c r="ID97" s="26"/>
      <c r="IE97" s="26"/>
      <c r="IF97" s="26"/>
      <c r="IG97" s="26"/>
      <c r="IH97" s="26"/>
      <c r="II97" s="26"/>
      <c r="IJ97" s="26"/>
      <c r="IK97" s="26"/>
      <c r="IL97" s="26"/>
      <c r="IM97" s="26"/>
      <c r="IN97" s="26"/>
      <c r="IO97" s="26"/>
      <c r="IP97" s="26"/>
      <c r="IQ97" s="26"/>
      <c r="IR97" s="26"/>
      <c r="IS97" s="26"/>
      <c r="IT97" s="26"/>
      <c r="IU97" s="26"/>
      <c r="IV97" s="26"/>
    </row>
    <row r="98" spans="1:256" s="23" customFormat="1" ht="27.75" customHeight="1">
      <c r="A98" s="53" t="s">
        <v>584</v>
      </c>
      <c r="B98" s="53" t="s">
        <v>817</v>
      </c>
      <c r="C98" s="54" t="s">
        <v>818</v>
      </c>
      <c r="D98" s="55">
        <v>62.63</v>
      </c>
      <c r="E98" s="56"/>
      <c r="F98" s="56">
        <v>62.63</v>
      </c>
      <c r="G98" s="56"/>
      <c r="H98" s="53">
        <v>221</v>
      </c>
      <c r="I98" s="53">
        <v>22101</v>
      </c>
      <c r="J98" s="54">
        <v>2210105</v>
      </c>
      <c r="K98" s="54" t="s">
        <v>660</v>
      </c>
      <c r="L98" s="80"/>
      <c r="M98" s="81"/>
      <c r="N98" s="53"/>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c r="EV98" s="26"/>
      <c r="EW98" s="26"/>
      <c r="EX98" s="26"/>
      <c r="EY98" s="26"/>
      <c r="EZ98" s="26"/>
      <c r="FA98" s="26"/>
      <c r="FB98" s="26"/>
      <c r="FC98" s="26"/>
      <c r="FD98" s="26"/>
      <c r="FE98" s="26"/>
      <c r="FF98" s="26"/>
      <c r="FG98" s="26"/>
      <c r="FH98" s="26"/>
      <c r="FI98" s="26"/>
      <c r="FJ98" s="26"/>
      <c r="FK98" s="26"/>
      <c r="FL98" s="26"/>
      <c r="FM98" s="26"/>
      <c r="FN98" s="26"/>
      <c r="FO98" s="26"/>
      <c r="FP98" s="26"/>
      <c r="FQ98" s="26"/>
      <c r="FR98" s="26"/>
      <c r="FS98" s="26"/>
      <c r="FT98" s="26"/>
      <c r="FU98" s="26"/>
      <c r="FV98" s="26"/>
      <c r="FW98" s="26"/>
      <c r="FX98" s="26"/>
      <c r="FY98" s="26"/>
      <c r="FZ98" s="26"/>
      <c r="GA98" s="26"/>
      <c r="GB98" s="26"/>
      <c r="GC98" s="26"/>
      <c r="GD98" s="26"/>
      <c r="GE98" s="26"/>
      <c r="GF98" s="26"/>
      <c r="GG98" s="26"/>
      <c r="GH98" s="26"/>
      <c r="GI98" s="26"/>
      <c r="GJ98" s="26"/>
      <c r="GK98" s="26"/>
      <c r="GL98" s="26"/>
      <c r="GM98" s="26"/>
      <c r="GN98" s="26"/>
      <c r="GO98" s="26"/>
      <c r="GP98" s="26"/>
      <c r="GQ98" s="26"/>
      <c r="GR98" s="26"/>
      <c r="GS98" s="26"/>
      <c r="GT98" s="26"/>
      <c r="GU98" s="26"/>
      <c r="GV98" s="26"/>
      <c r="GW98" s="26"/>
      <c r="GX98" s="26"/>
      <c r="GY98" s="26"/>
      <c r="GZ98" s="26"/>
      <c r="HA98" s="26"/>
      <c r="HB98" s="26"/>
      <c r="HC98" s="26"/>
      <c r="HD98" s="26"/>
      <c r="HE98" s="26"/>
      <c r="HF98" s="26"/>
      <c r="HG98" s="26"/>
      <c r="HH98" s="26"/>
      <c r="HI98" s="26"/>
      <c r="HJ98" s="26"/>
      <c r="HK98" s="26"/>
      <c r="HL98" s="26"/>
      <c r="HM98" s="26"/>
      <c r="HN98" s="26"/>
      <c r="HO98" s="26"/>
      <c r="HP98" s="26"/>
      <c r="HQ98" s="26"/>
      <c r="HR98" s="26"/>
      <c r="HS98" s="26"/>
      <c r="HT98" s="26"/>
      <c r="HU98" s="26"/>
      <c r="HV98" s="26"/>
      <c r="HW98" s="26"/>
      <c r="HX98" s="26"/>
      <c r="HY98" s="26"/>
      <c r="HZ98" s="26"/>
      <c r="IA98" s="26"/>
      <c r="IB98" s="26"/>
      <c r="IC98" s="26"/>
      <c r="ID98" s="26"/>
      <c r="IE98" s="26"/>
      <c r="IF98" s="26"/>
      <c r="IG98" s="26"/>
      <c r="IH98" s="26"/>
      <c r="II98" s="26"/>
      <c r="IJ98" s="26"/>
      <c r="IK98" s="26"/>
      <c r="IL98" s="26"/>
      <c r="IM98" s="26"/>
      <c r="IN98" s="26"/>
      <c r="IO98" s="26"/>
      <c r="IP98" s="26"/>
      <c r="IQ98" s="26"/>
      <c r="IR98" s="26"/>
      <c r="IS98" s="26"/>
      <c r="IT98" s="26"/>
      <c r="IU98" s="26"/>
      <c r="IV98" s="26"/>
    </row>
    <row r="99" spans="1:256" s="23" customFormat="1" ht="27.75" customHeight="1">
      <c r="A99" s="53" t="s">
        <v>584</v>
      </c>
      <c r="B99" s="53" t="s">
        <v>819</v>
      </c>
      <c r="C99" s="65" t="s">
        <v>738</v>
      </c>
      <c r="D99" s="55">
        <v>0.5</v>
      </c>
      <c r="E99" s="56"/>
      <c r="F99" s="56">
        <v>0.5</v>
      </c>
      <c r="G99" s="56"/>
      <c r="H99" s="53">
        <v>213</v>
      </c>
      <c r="I99" s="53">
        <v>21301</v>
      </c>
      <c r="J99" s="54">
        <v>2130199</v>
      </c>
      <c r="K99" s="54" t="s">
        <v>712</v>
      </c>
      <c r="L99" s="80"/>
      <c r="M99" s="81"/>
      <c r="N99" s="53"/>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c r="EV99" s="26"/>
      <c r="EW99" s="26"/>
      <c r="EX99" s="26"/>
      <c r="EY99" s="26"/>
      <c r="EZ99" s="26"/>
      <c r="FA99" s="26"/>
      <c r="FB99" s="26"/>
      <c r="FC99" s="26"/>
      <c r="FD99" s="26"/>
      <c r="FE99" s="26"/>
      <c r="FF99" s="26"/>
      <c r="FG99" s="26"/>
      <c r="FH99" s="26"/>
      <c r="FI99" s="26"/>
      <c r="FJ99" s="26"/>
      <c r="FK99" s="26"/>
      <c r="FL99" s="26"/>
      <c r="FM99" s="26"/>
      <c r="FN99" s="26"/>
      <c r="FO99" s="26"/>
      <c r="FP99" s="26"/>
      <c r="FQ99" s="26"/>
      <c r="FR99" s="26"/>
      <c r="FS99" s="26"/>
      <c r="FT99" s="26"/>
      <c r="FU99" s="26"/>
      <c r="FV99" s="26"/>
      <c r="FW99" s="26"/>
      <c r="FX99" s="26"/>
      <c r="FY99" s="26"/>
      <c r="FZ99" s="26"/>
      <c r="GA99" s="26"/>
      <c r="GB99" s="26"/>
      <c r="GC99" s="26"/>
      <c r="GD99" s="26"/>
      <c r="GE99" s="26"/>
      <c r="GF99" s="26"/>
      <c r="GG99" s="26"/>
      <c r="GH99" s="26"/>
      <c r="GI99" s="26"/>
      <c r="GJ99" s="26"/>
      <c r="GK99" s="26"/>
      <c r="GL99" s="26"/>
      <c r="GM99" s="26"/>
      <c r="GN99" s="26"/>
      <c r="GO99" s="26"/>
      <c r="GP99" s="26"/>
      <c r="GQ99" s="26"/>
      <c r="GR99" s="26"/>
      <c r="GS99" s="26"/>
      <c r="GT99" s="26"/>
      <c r="GU99" s="26"/>
      <c r="GV99" s="26"/>
      <c r="GW99" s="26"/>
      <c r="GX99" s="26"/>
      <c r="GY99" s="26"/>
      <c r="GZ99" s="26"/>
      <c r="HA99" s="26"/>
      <c r="HB99" s="26"/>
      <c r="HC99" s="26"/>
      <c r="HD99" s="26"/>
      <c r="HE99" s="26"/>
      <c r="HF99" s="26"/>
      <c r="HG99" s="26"/>
      <c r="HH99" s="26"/>
      <c r="HI99" s="26"/>
      <c r="HJ99" s="26"/>
      <c r="HK99" s="26"/>
      <c r="HL99" s="26"/>
      <c r="HM99" s="26"/>
      <c r="HN99" s="26"/>
      <c r="HO99" s="26"/>
      <c r="HP99" s="26"/>
      <c r="HQ99" s="26"/>
      <c r="HR99" s="26"/>
      <c r="HS99" s="26"/>
      <c r="HT99" s="26"/>
      <c r="HU99" s="26"/>
      <c r="HV99" s="26"/>
      <c r="HW99" s="26"/>
      <c r="HX99" s="26"/>
      <c r="HY99" s="26"/>
      <c r="HZ99" s="26"/>
      <c r="IA99" s="26"/>
      <c r="IB99" s="26"/>
      <c r="IC99" s="26"/>
      <c r="ID99" s="26"/>
      <c r="IE99" s="26"/>
      <c r="IF99" s="26"/>
      <c r="IG99" s="26"/>
      <c r="IH99" s="26"/>
      <c r="II99" s="26"/>
      <c r="IJ99" s="26"/>
      <c r="IK99" s="26"/>
      <c r="IL99" s="26"/>
      <c r="IM99" s="26"/>
      <c r="IN99" s="26"/>
      <c r="IO99" s="26"/>
      <c r="IP99" s="26"/>
      <c r="IQ99" s="26"/>
      <c r="IR99" s="26"/>
      <c r="IS99" s="26"/>
      <c r="IT99" s="26"/>
      <c r="IU99" s="26"/>
      <c r="IV99" s="26"/>
    </row>
    <row r="100" spans="1:256" s="23" customFormat="1" ht="27.75" customHeight="1">
      <c r="A100" s="53" t="s">
        <v>584</v>
      </c>
      <c r="B100" s="53" t="s">
        <v>820</v>
      </c>
      <c r="C100" s="54" t="s">
        <v>821</v>
      </c>
      <c r="D100" s="55">
        <v>99.68</v>
      </c>
      <c r="E100" s="56"/>
      <c r="F100" s="56">
        <v>99.68</v>
      </c>
      <c r="G100" s="56"/>
      <c r="H100" s="53">
        <v>213</v>
      </c>
      <c r="I100" s="53">
        <v>21301</v>
      </c>
      <c r="J100" s="54">
        <v>2130199</v>
      </c>
      <c r="K100" s="54" t="s">
        <v>601</v>
      </c>
      <c r="L100" s="80"/>
      <c r="M100" s="81"/>
      <c r="N100" s="53"/>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c r="EV100" s="26"/>
      <c r="EW100" s="26"/>
      <c r="EX100" s="26"/>
      <c r="EY100" s="26"/>
      <c r="EZ100" s="26"/>
      <c r="FA100" s="26"/>
      <c r="FB100" s="26"/>
      <c r="FC100" s="26"/>
      <c r="FD100" s="26"/>
      <c r="FE100" s="26"/>
      <c r="FF100" s="26"/>
      <c r="FG100" s="26"/>
      <c r="FH100" s="26"/>
      <c r="FI100" s="26"/>
      <c r="FJ100" s="26"/>
      <c r="FK100" s="26"/>
      <c r="FL100" s="26"/>
      <c r="FM100" s="26"/>
      <c r="FN100" s="26"/>
      <c r="FO100" s="26"/>
      <c r="FP100" s="26"/>
      <c r="FQ100" s="26"/>
      <c r="FR100" s="26"/>
      <c r="FS100" s="26"/>
      <c r="FT100" s="26"/>
      <c r="FU100" s="26"/>
      <c r="FV100" s="26"/>
      <c r="FW100" s="26"/>
      <c r="FX100" s="26"/>
      <c r="FY100" s="26"/>
      <c r="FZ100" s="26"/>
      <c r="GA100" s="26"/>
      <c r="GB100" s="26"/>
      <c r="GC100" s="26"/>
      <c r="GD100" s="26"/>
      <c r="GE100" s="26"/>
      <c r="GF100" s="26"/>
      <c r="GG100" s="26"/>
      <c r="GH100" s="26"/>
      <c r="GI100" s="26"/>
      <c r="GJ100" s="26"/>
      <c r="GK100" s="26"/>
      <c r="GL100" s="26"/>
      <c r="GM100" s="26"/>
      <c r="GN100" s="26"/>
      <c r="GO100" s="26"/>
      <c r="GP100" s="26"/>
      <c r="GQ100" s="26"/>
      <c r="GR100" s="26"/>
      <c r="GS100" s="26"/>
      <c r="GT100" s="26"/>
      <c r="GU100" s="26"/>
      <c r="GV100" s="26"/>
      <c r="GW100" s="26"/>
      <c r="GX100" s="26"/>
      <c r="GY100" s="26"/>
      <c r="GZ100" s="26"/>
      <c r="HA100" s="26"/>
      <c r="HB100" s="26"/>
      <c r="HC100" s="26"/>
      <c r="HD100" s="26"/>
      <c r="HE100" s="26"/>
      <c r="HF100" s="26"/>
      <c r="HG100" s="26"/>
      <c r="HH100" s="26"/>
      <c r="HI100" s="26"/>
      <c r="HJ100" s="26"/>
      <c r="HK100" s="26"/>
      <c r="HL100" s="26"/>
      <c r="HM100" s="26"/>
      <c r="HN100" s="26"/>
      <c r="HO100" s="26"/>
      <c r="HP100" s="26"/>
      <c r="HQ100" s="26"/>
      <c r="HR100" s="26"/>
      <c r="HS100" s="26"/>
      <c r="HT100" s="26"/>
      <c r="HU100" s="26"/>
      <c r="HV100" s="26"/>
      <c r="HW100" s="26"/>
      <c r="HX100" s="26"/>
      <c r="HY100" s="26"/>
      <c r="HZ100" s="26"/>
      <c r="IA100" s="26"/>
      <c r="IB100" s="26"/>
      <c r="IC100" s="26"/>
      <c r="ID100" s="26"/>
      <c r="IE100" s="26"/>
      <c r="IF100" s="26"/>
      <c r="IG100" s="26"/>
      <c r="IH100" s="26"/>
      <c r="II100" s="26"/>
      <c r="IJ100" s="26"/>
      <c r="IK100" s="26"/>
      <c r="IL100" s="26"/>
      <c r="IM100" s="26"/>
      <c r="IN100" s="26"/>
      <c r="IO100" s="26"/>
      <c r="IP100" s="26"/>
      <c r="IQ100" s="26"/>
      <c r="IR100" s="26"/>
      <c r="IS100" s="26"/>
      <c r="IT100" s="26"/>
      <c r="IU100" s="26"/>
      <c r="IV100" s="26"/>
    </row>
    <row r="101" spans="1:256" s="23" customFormat="1" ht="27.75" customHeight="1">
      <c r="A101" s="53" t="s">
        <v>584</v>
      </c>
      <c r="B101" s="53" t="s">
        <v>822</v>
      </c>
      <c r="C101" s="54" t="s">
        <v>823</v>
      </c>
      <c r="D101" s="55">
        <v>41</v>
      </c>
      <c r="E101" s="56">
        <v>41</v>
      </c>
      <c r="F101" s="56"/>
      <c r="G101" s="56"/>
      <c r="H101" s="53">
        <v>210</v>
      </c>
      <c r="I101" s="53">
        <v>21004</v>
      </c>
      <c r="J101" s="54">
        <v>2100409</v>
      </c>
      <c r="K101" s="54" t="s">
        <v>754</v>
      </c>
      <c r="L101" s="80"/>
      <c r="M101" s="81"/>
      <c r="N101" s="53"/>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c r="DO101" s="26"/>
      <c r="DP101" s="26"/>
      <c r="DQ101" s="26"/>
      <c r="DR101" s="26"/>
      <c r="DS101" s="26"/>
      <c r="DT101" s="26"/>
      <c r="DU101" s="26"/>
      <c r="DV101" s="26"/>
      <c r="DW101" s="26"/>
      <c r="DX101" s="26"/>
      <c r="DY101" s="26"/>
      <c r="DZ101" s="26"/>
      <c r="EA101" s="26"/>
      <c r="EB101" s="26"/>
      <c r="EC101" s="26"/>
      <c r="ED101" s="26"/>
      <c r="EE101" s="26"/>
      <c r="EF101" s="26"/>
      <c r="EG101" s="26"/>
      <c r="EH101" s="26"/>
      <c r="EI101" s="26"/>
      <c r="EJ101" s="26"/>
      <c r="EK101" s="26"/>
      <c r="EL101" s="26"/>
      <c r="EM101" s="26"/>
      <c r="EN101" s="26"/>
      <c r="EO101" s="26"/>
      <c r="EP101" s="26"/>
      <c r="EQ101" s="26"/>
      <c r="ER101" s="26"/>
      <c r="ES101" s="26"/>
      <c r="ET101" s="26"/>
      <c r="EU101" s="26"/>
      <c r="EV101" s="26"/>
      <c r="EW101" s="26"/>
      <c r="EX101" s="26"/>
      <c r="EY101" s="26"/>
      <c r="EZ101" s="26"/>
      <c r="FA101" s="26"/>
      <c r="FB101" s="26"/>
      <c r="FC101" s="26"/>
      <c r="FD101" s="26"/>
      <c r="FE101" s="26"/>
      <c r="FF101" s="26"/>
      <c r="FG101" s="26"/>
      <c r="FH101" s="26"/>
      <c r="FI101" s="26"/>
      <c r="FJ101" s="26"/>
      <c r="FK101" s="26"/>
      <c r="FL101" s="26"/>
      <c r="FM101" s="26"/>
      <c r="FN101" s="26"/>
      <c r="FO101" s="26"/>
      <c r="FP101" s="26"/>
      <c r="FQ101" s="26"/>
      <c r="FR101" s="26"/>
      <c r="FS101" s="26"/>
      <c r="FT101" s="26"/>
      <c r="FU101" s="26"/>
      <c r="FV101" s="26"/>
      <c r="FW101" s="26"/>
      <c r="FX101" s="26"/>
      <c r="FY101" s="26"/>
      <c r="FZ101" s="26"/>
      <c r="GA101" s="26"/>
      <c r="GB101" s="26"/>
      <c r="GC101" s="26"/>
      <c r="GD101" s="26"/>
      <c r="GE101" s="26"/>
      <c r="GF101" s="26"/>
      <c r="GG101" s="26"/>
      <c r="GH101" s="26"/>
      <c r="GI101" s="26"/>
      <c r="GJ101" s="26"/>
      <c r="GK101" s="26"/>
      <c r="GL101" s="26"/>
      <c r="GM101" s="26"/>
      <c r="GN101" s="26"/>
      <c r="GO101" s="26"/>
      <c r="GP101" s="26"/>
      <c r="GQ101" s="26"/>
      <c r="GR101" s="26"/>
      <c r="GS101" s="26"/>
      <c r="GT101" s="26"/>
      <c r="GU101" s="26"/>
      <c r="GV101" s="26"/>
      <c r="GW101" s="26"/>
      <c r="GX101" s="26"/>
      <c r="GY101" s="26"/>
      <c r="GZ101" s="26"/>
      <c r="HA101" s="26"/>
      <c r="HB101" s="26"/>
      <c r="HC101" s="26"/>
      <c r="HD101" s="26"/>
      <c r="HE101" s="26"/>
      <c r="HF101" s="26"/>
      <c r="HG101" s="26"/>
      <c r="HH101" s="26"/>
      <c r="HI101" s="26"/>
      <c r="HJ101" s="26"/>
      <c r="HK101" s="26"/>
      <c r="HL101" s="26"/>
      <c r="HM101" s="26"/>
      <c r="HN101" s="26"/>
      <c r="HO101" s="26"/>
      <c r="HP101" s="26"/>
      <c r="HQ101" s="26"/>
      <c r="HR101" s="26"/>
      <c r="HS101" s="26"/>
      <c r="HT101" s="26"/>
      <c r="HU101" s="26"/>
      <c r="HV101" s="26"/>
      <c r="HW101" s="26"/>
      <c r="HX101" s="26"/>
      <c r="HY101" s="26"/>
      <c r="HZ101" s="26"/>
      <c r="IA101" s="26"/>
      <c r="IB101" s="26"/>
      <c r="IC101" s="26"/>
      <c r="ID101" s="26"/>
      <c r="IE101" s="26"/>
      <c r="IF101" s="26"/>
      <c r="IG101" s="26"/>
      <c r="IH101" s="26"/>
      <c r="II101" s="26"/>
      <c r="IJ101" s="26"/>
      <c r="IK101" s="26"/>
      <c r="IL101" s="26"/>
      <c r="IM101" s="26"/>
      <c r="IN101" s="26"/>
      <c r="IO101" s="26"/>
      <c r="IP101" s="26"/>
      <c r="IQ101" s="26"/>
      <c r="IR101" s="26"/>
      <c r="IS101" s="26"/>
      <c r="IT101" s="26"/>
      <c r="IU101" s="26"/>
      <c r="IV101" s="26"/>
    </row>
    <row r="102" spans="1:254" s="27" customFormat="1" ht="21.75" customHeight="1">
      <c r="A102" s="30"/>
      <c r="B102" s="89"/>
      <c r="C102" s="90"/>
      <c r="D102" s="91"/>
      <c r="E102" s="91"/>
      <c r="F102" s="91"/>
      <c r="G102" s="91"/>
      <c r="H102" s="91"/>
      <c r="I102" s="91"/>
      <c r="J102" s="91"/>
      <c r="K102" s="91"/>
      <c r="M102" s="30"/>
      <c r="N102" s="29"/>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c r="DR102" s="31"/>
      <c r="DS102" s="31"/>
      <c r="DT102" s="31"/>
      <c r="DU102" s="31"/>
      <c r="DV102" s="31"/>
      <c r="DW102" s="31"/>
      <c r="DX102" s="31"/>
      <c r="DY102" s="31"/>
      <c r="DZ102" s="31"/>
      <c r="EA102" s="31"/>
      <c r="EB102" s="31"/>
      <c r="EC102" s="31"/>
      <c r="ED102" s="31"/>
      <c r="EE102" s="31"/>
      <c r="EF102" s="31"/>
      <c r="EG102" s="31"/>
      <c r="EH102" s="31"/>
      <c r="EI102" s="31"/>
      <c r="EJ102" s="31"/>
      <c r="EK102" s="31"/>
      <c r="EL102" s="31"/>
      <c r="EM102" s="31"/>
      <c r="EN102" s="31"/>
      <c r="EO102" s="31"/>
      <c r="EP102" s="31"/>
      <c r="EQ102" s="31"/>
      <c r="ER102" s="31"/>
      <c r="ES102" s="31"/>
      <c r="ET102" s="31"/>
      <c r="EU102" s="31"/>
      <c r="EV102" s="31"/>
      <c r="EW102" s="31"/>
      <c r="EX102" s="31"/>
      <c r="EY102" s="31"/>
      <c r="EZ102" s="31"/>
      <c r="FA102" s="31"/>
      <c r="FB102" s="31"/>
      <c r="FC102" s="31"/>
      <c r="FD102" s="31"/>
      <c r="FE102" s="31"/>
      <c r="FF102" s="31"/>
      <c r="FG102" s="31"/>
      <c r="FH102" s="31"/>
      <c r="FI102" s="31"/>
      <c r="FJ102" s="31"/>
      <c r="FK102" s="31"/>
      <c r="FL102" s="31"/>
      <c r="FM102" s="31"/>
      <c r="FN102" s="31"/>
      <c r="FO102" s="31"/>
      <c r="FP102" s="31"/>
      <c r="FQ102" s="31"/>
      <c r="FR102" s="31"/>
      <c r="FS102" s="31"/>
      <c r="FT102" s="31"/>
      <c r="FU102" s="31"/>
      <c r="FV102" s="31"/>
      <c r="FW102" s="31"/>
      <c r="FX102" s="31"/>
      <c r="FY102" s="31"/>
      <c r="FZ102" s="31"/>
      <c r="GA102" s="31"/>
      <c r="GB102" s="31"/>
      <c r="GC102" s="31"/>
      <c r="GD102" s="31"/>
      <c r="GE102" s="31"/>
      <c r="GF102" s="31"/>
      <c r="GG102" s="31"/>
      <c r="GH102" s="31"/>
      <c r="GI102" s="31"/>
      <c r="GJ102" s="31"/>
      <c r="GK102" s="31"/>
      <c r="GL102" s="31"/>
      <c r="GM102" s="31"/>
      <c r="GN102" s="31"/>
      <c r="GO102" s="31"/>
      <c r="GP102" s="31"/>
      <c r="GQ102" s="31"/>
      <c r="GR102" s="31"/>
      <c r="GS102" s="31"/>
      <c r="GT102" s="31"/>
      <c r="GU102" s="31"/>
      <c r="GV102" s="31"/>
      <c r="GW102" s="31"/>
      <c r="GX102" s="31"/>
      <c r="GY102" s="31"/>
      <c r="GZ102" s="31"/>
      <c r="HA102" s="31"/>
      <c r="HB102" s="31"/>
      <c r="HC102" s="31"/>
      <c r="HD102" s="31"/>
      <c r="HE102" s="31"/>
      <c r="HF102" s="31"/>
      <c r="HG102" s="31"/>
      <c r="HH102" s="31"/>
      <c r="HI102" s="31"/>
      <c r="HJ102" s="31"/>
      <c r="HK102" s="31"/>
      <c r="HL102" s="31"/>
      <c r="HM102" s="31"/>
      <c r="HN102" s="31"/>
      <c r="HO102" s="31"/>
      <c r="HP102" s="31"/>
      <c r="HQ102" s="31"/>
      <c r="HR102" s="31"/>
      <c r="HS102" s="31"/>
      <c r="HT102" s="31"/>
      <c r="HU102" s="31"/>
      <c r="HV102" s="31"/>
      <c r="HW102" s="31"/>
      <c r="HX102" s="31"/>
      <c r="HY102" s="31"/>
      <c r="HZ102" s="31"/>
      <c r="IA102" s="31"/>
      <c r="IB102" s="31"/>
      <c r="IC102" s="31"/>
      <c r="ID102" s="31"/>
      <c r="IE102" s="31"/>
      <c r="IF102" s="31"/>
      <c r="IG102" s="31"/>
      <c r="IH102" s="31"/>
      <c r="II102" s="31"/>
      <c r="IJ102" s="31"/>
      <c r="IK102" s="31"/>
      <c r="IL102" s="31"/>
      <c r="IM102" s="31"/>
      <c r="IN102" s="31"/>
      <c r="IO102" s="31"/>
      <c r="IP102" s="31"/>
      <c r="IQ102" s="31"/>
      <c r="IR102" s="31"/>
      <c r="IS102" s="108"/>
      <c r="IT102" s="108"/>
    </row>
    <row r="103" spans="1:254" s="27" customFormat="1" ht="21.75" customHeight="1">
      <c r="A103" s="30"/>
      <c r="B103" s="89"/>
      <c r="C103" s="90"/>
      <c r="D103" s="91"/>
      <c r="E103" s="91"/>
      <c r="F103" s="91"/>
      <c r="G103" s="91"/>
      <c r="H103" s="92"/>
      <c r="I103" s="91"/>
      <c r="J103" s="91"/>
      <c r="K103" s="90"/>
      <c r="L103" s="90"/>
      <c r="M103" s="30"/>
      <c r="N103" s="29"/>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c r="DR103" s="31"/>
      <c r="DS103" s="31"/>
      <c r="DT103" s="31"/>
      <c r="DU103" s="31"/>
      <c r="DV103" s="31"/>
      <c r="DW103" s="31"/>
      <c r="DX103" s="31"/>
      <c r="DY103" s="31"/>
      <c r="DZ103" s="31"/>
      <c r="EA103" s="31"/>
      <c r="EB103" s="31"/>
      <c r="EC103" s="31"/>
      <c r="ED103" s="31"/>
      <c r="EE103" s="31"/>
      <c r="EF103" s="31"/>
      <c r="EG103" s="31"/>
      <c r="EH103" s="31"/>
      <c r="EI103" s="31"/>
      <c r="EJ103" s="31"/>
      <c r="EK103" s="31"/>
      <c r="EL103" s="31"/>
      <c r="EM103" s="31"/>
      <c r="EN103" s="31"/>
      <c r="EO103" s="31"/>
      <c r="EP103" s="31"/>
      <c r="EQ103" s="31"/>
      <c r="ER103" s="31"/>
      <c r="ES103" s="31"/>
      <c r="ET103" s="31"/>
      <c r="EU103" s="31"/>
      <c r="EV103" s="31"/>
      <c r="EW103" s="31"/>
      <c r="EX103" s="31"/>
      <c r="EY103" s="31"/>
      <c r="EZ103" s="31"/>
      <c r="FA103" s="31"/>
      <c r="FB103" s="31"/>
      <c r="FC103" s="31"/>
      <c r="FD103" s="31"/>
      <c r="FE103" s="31"/>
      <c r="FF103" s="31"/>
      <c r="FG103" s="31"/>
      <c r="FH103" s="31"/>
      <c r="FI103" s="31"/>
      <c r="FJ103" s="31"/>
      <c r="FK103" s="31"/>
      <c r="FL103" s="31"/>
      <c r="FM103" s="31"/>
      <c r="FN103" s="31"/>
      <c r="FO103" s="31"/>
      <c r="FP103" s="31"/>
      <c r="FQ103" s="31"/>
      <c r="FR103" s="31"/>
      <c r="FS103" s="31"/>
      <c r="FT103" s="31"/>
      <c r="FU103" s="31"/>
      <c r="FV103" s="31"/>
      <c r="FW103" s="31"/>
      <c r="FX103" s="31"/>
      <c r="FY103" s="31"/>
      <c r="FZ103" s="31"/>
      <c r="GA103" s="31"/>
      <c r="GB103" s="31"/>
      <c r="GC103" s="31"/>
      <c r="GD103" s="31"/>
      <c r="GE103" s="31"/>
      <c r="GF103" s="31"/>
      <c r="GG103" s="31"/>
      <c r="GH103" s="31"/>
      <c r="GI103" s="31"/>
      <c r="GJ103" s="31"/>
      <c r="GK103" s="31"/>
      <c r="GL103" s="31"/>
      <c r="GM103" s="31"/>
      <c r="GN103" s="31"/>
      <c r="GO103" s="31"/>
      <c r="GP103" s="31"/>
      <c r="GQ103" s="31"/>
      <c r="GR103" s="31"/>
      <c r="GS103" s="31"/>
      <c r="GT103" s="31"/>
      <c r="GU103" s="31"/>
      <c r="GV103" s="31"/>
      <c r="GW103" s="31"/>
      <c r="GX103" s="31"/>
      <c r="GY103" s="31"/>
      <c r="GZ103" s="31"/>
      <c r="HA103" s="31"/>
      <c r="HB103" s="31"/>
      <c r="HC103" s="31"/>
      <c r="HD103" s="31"/>
      <c r="HE103" s="31"/>
      <c r="HF103" s="31"/>
      <c r="HG103" s="31"/>
      <c r="HH103" s="31"/>
      <c r="HI103" s="31"/>
      <c r="HJ103" s="31"/>
      <c r="HK103" s="31"/>
      <c r="HL103" s="31"/>
      <c r="HM103" s="31"/>
      <c r="HN103" s="31"/>
      <c r="HO103" s="31"/>
      <c r="HP103" s="31"/>
      <c r="HQ103" s="31"/>
      <c r="HR103" s="31"/>
      <c r="HS103" s="31"/>
      <c r="HT103" s="31"/>
      <c r="HU103" s="31"/>
      <c r="HV103" s="31"/>
      <c r="HW103" s="31"/>
      <c r="HX103" s="31"/>
      <c r="HY103" s="31"/>
      <c r="HZ103" s="31"/>
      <c r="IA103" s="31"/>
      <c r="IB103" s="31"/>
      <c r="IC103" s="31"/>
      <c r="ID103" s="31"/>
      <c r="IE103" s="31"/>
      <c r="IF103" s="31"/>
      <c r="IG103" s="31"/>
      <c r="IH103" s="31"/>
      <c r="II103" s="31"/>
      <c r="IJ103" s="31"/>
      <c r="IK103" s="31"/>
      <c r="IL103" s="31"/>
      <c r="IM103" s="31"/>
      <c r="IN103" s="31"/>
      <c r="IO103" s="31"/>
      <c r="IP103" s="31"/>
      <c r="IQ103" s="31"/>
      <c r="IR103" s="31"/>
      <c r="IS103" s="108"/>
      <c r="IT103" s="108"/>
    </row>
    <row r="104" spans="1:254" s="27" customFormat="1" ht="21.75" customHeight="1">
      <c r="A104" s="30"/>
      <c r="B104" s="89"/>
      <c r="C104" s="90"/>
      <c r="D104" s="91"/>
      <c r="E104" s="90"/>
      <c r="F104" s="90"/>
      <c r="G104" s="90"/>
      <c r="H104" s="92"/>
      <c r="I104" s="91"/>
      <c r="J104" s="91"/>
      <c r="K104" s="90"/>
      <c r="L104" s="90"/>
      <c r="M104" s="30"/>
      <c r="N104" s="29"/>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s="31"/>
      <c r="BS104" s="31"/>
      <c r="BT104" s="31"/>
      <c r="BU104" s="31"/>
      <c r="BV104" s="31"/>
      <c r="BW104" s="31"/>
      <c r="BX104" s="31"/>
      <c r="BY104" s="31"/>
      <c r="BZ104" s="31"/>
      <c r="CA104" s="31"/>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c r="DR104" s="31"/>
      <c r="DS104" s="31"/>
      <c r="DT104" s="31"/>
      <c r="DU104" s="31"/>
      <c r="DV104" s="31"/>
      <c r="DW104" s="31"/>
      <c r="DX104" s="31"/>
      <c r="DY104" s="31"/>
      <c r="DZ104" s="31"/>
      <c r="EA104" s="31"/>
      <c r="EB104" s="31"/>
      <c r="EC104" s="31"/>
      <c r="ED104" s="31"/>
      <c r="EE104" s="31"/>
      <c r="EF104" s="31"/>
      <c r="EG104" s="31"/>
      <c r="EH104" s="31"/>
      <c r="EI104" s="31"/>
      <c r="EJ104" s="31"/>
      <c r="EK104" s="31"/>
      <c r="EL104" s="31"/>
      <c r="EM104" s="31"/>
      <c r="EN104" s="31"/>
      <c r="EO104" s="31"/>
      <c r="EP104" s="31"/>
      <c r="EQ104" s="31"/>
      <c r="ER104" s="31"/>
      <c r="ES104" s="31"/>
      <c r="ET104" s="31"/>
      <c r="EU104" s="31"/>
      <c r="EV104" s="31"/>
      <c r="EW104" s="31"/>
      <c r="EX104" s="31"/>
      <c r="EY104" s="31"/>
      <c r="EZ104" s="31"/>
      <c r="FA104" s="31"/>
      <c r="FB104" s="31"/>
      <c r="FC104" s="31"/>
      <c r="FD104" s="31"/>
      <c r="FE104" s="31"/>
      <c r="FF104" s="31"/>
      <c r="FG104" s="31"/>
      <c r="FH104" s="31"/>
      <c r="FI104" s="31"/>
      <c r="FJ104" s="31"/>
      <c r="FK104" s="31"/>
      <c r="FL104" s="31"/>
      <c r="FM104" s="31"/>
      <c r="FN104" s="31"/>
      <c r="FO104" s="31"/>
      <c r="FP104" s="31"/>
      <c r="FQ104" s="31"/>
      <c r="FR104" s="31"/>
      <c r="FS104" s="31"/>
      <c r="FT104" s="31"/>
      <c r="FU104" s="31"/>
      <c r="FV104" s="31"/>
      <c r="FW104" s="31"/>
      <c r="FX104" s="31"/>
      <c r="FY104" s="31"/>
      <c r="FZ104" s="31"/>
      <c r="GA104" s="31"/>
      <c r="GB104" s="31"/>
      <c r="GC104" s="31"/>
      <c r="GD104" s="31"/>
      <c r="GE104" s="31"/>
      <c r="GF104" s="31"/>
      <c r="GG104" s="31"/>
      <c r="GH104" s="31"/>
      <c r="GI104" s="31"/>
      <c r="GJ104" s="31"/>
      <c r="GK104" s="31"/>
      <c r="GL104" s="31"/>
      <c r="GM104" s="31"/>
      <c r="GN104" s="31"/>
      <c r="GO104" s="31"/>
      <c r="GP104" s="31"/>
      <c r="GQ104" s="31"/>
      <c r="GR104" s="31"/>
      <c r="GS104" s="31"/>
      <c r="GT104" s="31"/>
      <c r="GU104" s="31"/>
      <c r="GV104" s="31"/>
      <c r="GW104" s="31"/>
      <c r="GX104" s="31"/>
      <c r="GY104" s="31"/>
      <c r="GZ104" s="31"/>
      <c r="HA104" s="31"/>
      <c r="HB104" s="31"/>
      <c r="HC104" s="31"/>
      <c r="HD104" s="31"/>
      <c r="HE104" s="31"/>
      <c r="HF104" s="31"/>
      <c r="HG104" s="31"/>
      <c r="HH104" s="31"/>
      <c r="HI104" s="31"/>
      <c r="HJ104" s="31"/>
      <c r="HK104" s="31"/>
      <c r="HL104" s="31"/>
      <c r="HM104" s="31"/>
      <c r="HN104" s="31"/>
      <c r="HO104" s="31"/>
      <c r="HP104" s="31"/>
      <c r="HQ104" s="31"/>
      <c r="HR104" s="31"/>
      <c r="HS104" s="31"/>
      <c r="HT104" s="31"/>
      <c r="HU104" s="31"/>
      <c r="HV104" s="31"/>
      <c r="HW104" s="31"/>
      <c r="HX104" s="31"/>
      <c r="HY104" s="31"/>
      <c r="HZ104" s="31"/>
      <c r="IA104" s="31"/>
      <c r="IB104" s="31"/>
      <c r="IC104" s="31"/>
      <c r="ID104" s="31"/>
      <c r="IE104" s="31"/>
      <c r="IF104" s="31"/>
      <c r="IG104" s="31"/>
      <c r="IH104" s="31"/>
      <c r="II104" s="31"/>
      <c r="IJ104" s="31"/>
      <c r="IK104" s="31"/>
      <c r="IL104" s="31"/>
      <c r="IM104" s="31"/>
      <c r="IN104" s="31"/>
      <c r="IO104" s="31"/>
      <c r="IP104" s="31"/>
      <c r="IQ104" s="31"/>
      <c r="IR104" s="31"/>
      <c r="IS104" s="108"/>
      <c r="IT104" s="108"/>
    </row>
    <row r="105" spans="1:254" s="28" customFormat="1" ht="21.75" customHeight="1">
      <c r="A105" s="29"/>
      <c r="B105" s="93"/>
      <c r="C105" s="94"/>
      <c r="D105" s="95"/>
      <c r="H105" s="91"/>
      <c r="I105" s="97"/>
      <c r="J105" s="95"/>
      <c r="K105" s="94"/>
      <c r="L105" s="94"/>
      <c r="M105" s="29"/>
      <c r="N105" s="29"/>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31"/>
      <c r="BU105" s="31"/>
      <c r="BV105" s="31"/>
      <c r="BW105" s="31"/>
      <c r="BX105" s="31"/>
      <c r="BY105" s="31"/>
      <c r="BZ105" s="31"/>
      <c r="CA105" s="31"/>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c r="DR105" s="31"/>
      <c r="DS105" s="31"/>
      <c r="DT105" s="31"/>
      <c r="DU105" s="31"/>
      <c r="DV105" s="31"/>
      <c r="DW105" s="31"/>
      <c r="DX105" s="31"/>
      <c r="DY105" s="31"/>
      <c r="DZ105" s="31"/>
      <c r="EA105" s="31"/>
      <c r="EB105" s="31"/>
      <c r="EC105" s="31"/>
      <c r="ED105" s="31"/>
      <c r="EE105" s="31"/>
      <c r="EF105" s="31"/>
      <c r="EG105" s="31"/>
      <c r="EH105" s="31"/>
      <c r="EI105" s="31"/>
      <c r="EJ105" s="31"/>
      <c r="EK105" s="31"/>
      <c r="EL105" s="31"/>
      <c r="EM105" s="31"/>
      <c r="EN105" s="31"/>
      <c r="EO105" s="31"/>
      <c r="EP105" s="31"/>
      <c r="EQ105" s="31"/>
      <c r="ER105" s="31"/>
      <c r="ES105" s="31"/>
      <c r="ET105" s="31"/>
      <c r="EU105" s="31"/>
      <c r="EV105" s="31"/>
      <c r="EW105" s="31"/>
      <c r="EX105" s="31"/>
      <c r="EY105" s="31"/>
      <c r="EZ105" s="31"/>
      <c r="FA105" s="31"/>
      <c r="FB105" s="31"/>
      <c r="FC105" s="31"/>
      <c r="FD105" s="31"/>
      <c r="FE105" s="31"/>
      <c r="FF105" s="31"/>
      <c r="FG105" s="31"/>
      <c r="FH105" s="31"/>
      <c r="FI105" s="31"/>
      <c r="FJ105" s="31"/>
      <c r="FK105" s="31"/>
      <c r="FL105" s="31"/>
      <c r="FM105" s="31"/>
      <c r="FN105" s="31"/>
      <c r="FO105" s="31"/>
      <c r="FP105" s="31"/>
      <c r="FQ105" s="31"/>
      <c r="FR105" s="31"/>
      <c r="FS105" s="31"/>
      <c r="FT105" s="31"/>
      <c r="FU105" s="31"/>
      <c r="FV105" s="31"/>
      <c r="FW105" s="31"/>
      <c r="FX105" s="31"/>
      <c r="FY105" s="31"/>
      <c r="FZ105" s="31"/>
      <c r="GA105" s="31"/>
      <c r="GB105" s="31"/>
      <c r="GC105" s="31"/>
      <c r="GD105" s="31"/>
      <c r="GE105" s="31"/>
      <c r="GF105" s="31"/>
      <c r="GG105" s="31"/>
      <c r="GH105" s="31"/>
      <c r="GI105" s="31"/>
      <c r="GJ105" s="31"/>
      <c r="GK105" s="31"/>
      <c r="GL105" s="31"/>
      <c r="GM105" s="31"/>
      <c r="GN105" s="31"/>
      <c r="GO105" s="31"/>
      <c r="GP105" s="31"/>
      <c r="GQ105" s="31"/>
      <c r="GR105" s="31"/>
      <c r="GS105" s="31"/>
      <c r="GT105" s="31"/>
      <c r="GU105" s="31"/>
      <c r="GV105" s="31"/>
      <c r="GW105" s="31"/>
      <c r="GX105" s="31"/>
      <c r="GY105" s="31"/>
      <c r="GZ105" s="31"/>
      <c r="HA105" s="31"/>
      <c r="HB105" s="31"/>
      <c r="HC105" s="31"/>
      <c r="HD105" s="31"/>
      <c r="HE105" s="31"/>
      <c r="HF105" s="31"/>
      <c r="HG105" s="31"/>
      <c r="HH105" s="31"/>
      <c r="HI105" s="31"/>
      <c r="HJ105" s="31"/>
      <c r="HK105" s="31"/>
      <c r="HL105" s="31"/>
      <c r="HM105" s="31"/>
      <c r="HN105" s="31"/>
      <c r="HO105" s="31"/>
      <c r="HP105" s="31"/>
      <c r="HQ105" s="31"/>
      <c r="HR105" s="31"/>
      <c r="HS105" s="31"/>
      <c r="HT105" s="31"/>
      <c r="HU105" s="31"/>
      <c r="HV105" s="31"/>
      <c r="HW105" s="31"/>
      <c r="HX105" s="31"/>
      <c r="HY105" s="31"/>
      <c r="HZ105" s="31"/>
      <c r="IA105" s="31"/>
      <c r="IB105" s="31"/>
      <c r="IC105" s="31"/>
      <c r="ID105" s="31"/>
      <c r="IE105" s="31"/>
      <c r="IF105" s="31"/>
      <c r="IG105" s="31"/>
      <c r="IH105" s="31"/>
      <c r="II105" s="31"/>
      <c r="IJ105" s="31"/>
      <c r="IK105" s="31"/>
      <c r="IL105" s="31"/>
      <c r="IM105" s="31"/>
      <c r="IN105" s="31"/>
      <c r="IO105" s="31"/>
      <c r="IP105" s="31"/>
      <c r="IQ105" s="31"/>
      <c r="IR105" s="31"/>
      <c r="IS105" s="108"/>
      <c r="IT105" s="108"/>
    </row>
    <row r="106" spans="1:254" s="28" customFormat="1" ht="21.75" customHeight="1">
      <c r="A106" s="29"/>
      <c r="B106" s="96"/>
      <c r="C106" s="94"/>
      <c r="D106" s="91"/>
      <c r="H106" s="97"/>
      <c r="I106" s="97"/>
      <c r="J106" s="95"/>
      <c r="K106" s="94"/>
      <c r="L106" s="94"/>
      <c r="M106" s="29"/>
      <c r="N106" s="29"/>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1"/>
      <c r="CA106" s="31"/>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c r="DR106" s="31"/>
      <c r="DS106" s="31"/>
      <c r="DT106" s="31"/>
      <c r="DU106" s="31"/>
      <c r="DV106" s="31"/>
      <c r="DW106" s="31"/>
      <c r="DX106" s="31"/>
      <c r="DY106" s="31"/>
      <c r="DZ106" s="31"/>
      <c r="EA106" s="31"/>
      <c r="EB106" s="31"/>
      <c r="EC106" s="31"/>
      <c r="ED106" s="31"/>
      <c r="EE106" s="31"/>
      <c r="EF106" s="31"/>
      <c r="EG106" s="31"/>
      <c r="EH106" s="31"/>
      <c r="EI106" s="31"/>
      <c r="EJ106" s="31"/>
      <c r="EK106" s="31"/>
      <c r="EL106" s="31"/>
      <c r="EM106" s="31"/>
      <c r="EN106" s="31"/>
      <c r="EO106" s="31"/>
      <c r="EP106" s="31"/>
      <c r="EQ106" s="31"/>
      <c r="ER106" s="31"/>
      <c r="ES106" s="31"/>
      <c r="ET106" s="31"/>
      <c r="EU106" s="31"/>
      <c r="EV106" s="31"/>
      <c r="EW106" s="31"/>
      <c r="EX106" s="31"/>
      <c r="EY106" s="31"/>
      <c r="EZ106" s="31"/>
      <c r="FA106" s="31"/>
      <c r="FB106" s="31"/>
      <c r="FC106" s="31"/>
      <c r="FD106" s="31"/>
      <c r="FE106" s="31"/>
      <c r="FF106" s="31"/>
      <c r="FG106" s="31"/>
      <c r="FH106" s="31"/>
      <c r="FI106" s="31"/>
      <c r="FJ106" s="31"/>
      <c r="FK106" s="31"/>
      <c r="FL106" s="31"/>
      <c r="FM106" s="31"/>
      <c r="FN106" s="31"/>
      <c r="FO106" s="31"/>
      <c r="FP106" s="31"/>
      <c r="FQ106" s="31"/>
      <c r="FR106" s="31"/>
      <c r="FS106" s="31"/>
      <c r="FT106" s="31"/>
      <c r="FU106" s="31"/>
      <c r="FV106" s="31"/>
      <c r="FW106" s="31"/>
      <c r="FX106" s="31"/>
      <c r="FY106" s="31"/>
      <c r="FZ106" s="31"/>
      <c r="GA106" s="31"/>
      <c r="GB106" s="31"/>
      <c r="GC106" s="31"/>
      <c r="GD106" s="31"/>
      <c r="GE106" s="31"/>
      <c r="GF106" s="31"/>
      <c r="GG106" s="31"/>
      <c r="GH106" s="31"/>
      <c r="GI106" s="31"/>
      <c r="GJ106" s="31"/>
      <c r="GK106" s="31"/>
      <c r="GL106" s="31"/>
      <c r="GM106" s="31"/>
      <c r="GN106" s="31"/>
      <c r="GO106" s="31"/>
      <c r="GP106" s="31"/>
      <c r="GQ106" s="31"/>
      <c r="GR106" s="31"/>
      <c r="GS106" s="31"/>
      <c r="GT106" s="31"/>
      <c r="GU106" s="31"/>
      <c r="GV106" s="31"/>
      <c r="GW106" s="31"/>
      <c r="GX106" s="31"/>
      <c r="GY106" s="31"/>
      <c r="GZ106" s="31"/>
      <c r="HA106" s="31"/>
      <c r="HB106" s="31"/>
      <c r="HC106" s="31"/>
      <c r="HD106" s="31"/>
      <c r="HE106" s="31"/>
      <c r="HF106" s="31"/>
      <c r="HG106" s="31"/>
      <c r="HH106" s="31"/>
      <c r="HI106" s="31"/>
      <c r="HJ106" s="31"/>
      <c r="HK106" s="31"/>
      <c r="HL106" s="31"/>
      <c r="HM106" s="31"/>
      <c r="HN106" s="31"/>
      <c r="HO106" s="31"/>
      <c r="HP106" s="31"/>
      <c r="HQ106" s="31"/>
      <c r="HR106" s="31"/>
      <c r="HS106" s="31"/>
      <c r="HT106" s="31"/>
      <c r="HU106" s="31"/>
      <c r="HV106" s="31"/>
      <c r="HW106" s="31"/>
      <c r="HX106" s="31"/>
      <c r="HY106" s="31"/>
      <c r="HZ106" s="31"/>
      <c r="IA106" s="31"/>
      <c r="IB106" s="31"/>
      <c r="IC106" s="31"/>
      <c r="ID106" s="31"/>
      <c r="IE106" s="31"/>
      <c r="IF106" s="31"/>
      <c r="IG106" s="31"/>
      <c r="IH106" s="31"/>
      <c r="II106" s="31"/>
      <c r="IJ106" s="31"/>
      <c r="IK106" s="31"/>
      <c r="IL106" s="31"/>
      <c r="IM106" s="31"/>
      <c r="IN106" s="31"/>
      <c r="IO106" s="31"/>
      <c r="IP106" s="31"/>
      <c r="IQ106" s="31"/>
      <c r="IR106" s="31"/>
      <c r="IS106" s="108"/>
      <c r="IT106" s="108"/>
    </row>
    <row r="107" spans="1:254" s="28" customFormat="1" ht="21.75" customHeight="1">
      <c r="A107" s="98"/>
      <c r="B107" s="93"/>
      <c r="C107" s="99"/>
      <c r="D107" s="100"/>
      <c r="H107" s="97"/>
      <c r="I107" s="97"/>
      <c r="J107" s="95"/>
      <c r="K107" s="94"/>
      <c r="L107" s="94"/>
      <c r="M107" s="29"/>
      <c r="N107" s="29"/>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1"/>
      <c r="CA107" s="31"/>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c r="DR107" s="31"/>
      <c r="DS107" s="31"/>
      <c r="DT107" s="31"/>
      <c r="DU107" s="31"/>
      <c r="DV107" s="31"/>
      <c r="DW107" s="31"/>
      <c r="DX107" s="31"/>
      <c r="DY107" s="31"/>
      <c r="DZ107" s="31"/>
      <c r="EA107" s="31"/>
      <c r="EB107" s="31"/>
      <c r="EC107" s="31"/>
      <c r="ED107" s="31"/>
      <c r="EE107" s="31"/>
      <c r="EF107" s="31"/>
      <c r="EG107" s="31"/>
      <c r="EH107" s="31"/>
      <c r="EI107" s="31"/>
      <c r="EJ107" s="31"/>
      <c r="EK107" s="31"/>
      <c r="EL107" s="31"/>
      <c r="EM107" s="31"/>
      <c r="EN107" s="31"/>
      <c r="EO107" s="31"/>
      <c r="EP107" s="31"/>
      <c r="EQ107" s="31"/>
      <c r="ER107" s="31"/>
      <c r="ES107" s="31"/>
      <c r="ET107" s="31"/>
      <c r="EU107" s="31"/>
      <c r="EV107" s="31"/>
      <c r="EW107" s="31"/>
      <c r="EX107" s="31"/>
      <c r="EY107" s="31"/>
      <c r="EZ107" s="31"/>
      <c r="FA107" s="31"/>
      <c r="FB107" s="31"/>
      <c r="FC107" s="31"/>
      <c r="FD107" s="31"/>
      <c r="FE107" s="31"/>
      <c r="FF107" s="31"/>
      <c r="FG107" s="31"/>
      <c r="FH107" s="31"/>
      <c r="FI107" s="31"/>
      <c r="FJ107" s="31"/>
      <c r="FK107" s="31"/>
      <c r="FL107" s="31"/>
      <c r="FM107" s="31"/>
      <c r="FN107" s="31"/>
      <c r="FO107" s="31"/>
      <c r="FP107" s="31"/>
      <c r="FQ107" s="31"/>
      <c r="FR107" s="31"/>
      <c r="FS107" s="31"/>
      <c r="FT107" s="31"/>
      <c r="FU107" s="31"/>
      <c r="FV107" s="31"/>
      <c r="FW107" s="31"/>
      <c r="FX107" s="31"/>
      <c r="FY107" s="31"/>
      <c r="FZ107" s="31"/>
      <c r="GA107" s="31"/>
      <c r="GB107" s="31"/>
      <c r="GC107" s="31"/>
      <c r="GD107" s="31"/>
      <c r="GE107" s="31"/>
      <c r="GF107" s="31"/>
      <c r="GG107" s="31"/>
      <c r="GH107" s="31"/>
      <c r="GI107" s="31"/>
      <c r="GJ107" s="31"/>
      <c r="GK107" s="31"/>
      <c r="GL107" s="31"/>
      <c r="GM107" s="31"/>
      <c r="GN107" s="31"/>
      <c r="GO107" s="31"/>
      <c r="GP107" s="31"/>
      <c r="GQ107" s="31"/>
      <c r="GR107" s="31"/>
      <c r="GS107" s="31"/>
      <c r="GT107" s="31"/>
      <c r="GU107" s="31"/>
      <c r="GV107" s="31"/>
      <c r="GW107" s="31"/>
      <c r="GX107" s="31"/>
      <c r="GY107" s="31"/>
      <c r="GZ107" s="31"/>
      <c r="HA107" s="31"/>
      <c r="HB107" s="31"/>
      <c r="HC107" s="31"/>
      <c r="HD107" s="31"/>
      <c r="HE107" s="31"/>
      <c r="HF107" s="31"/>
      <c r="HG107" s="31"/>
      <c r="HH107" s="31"/>
      <c r="HI107" s="31"/>
      <c r="HJ107" s="31"/>
      <c r="HK107" s="31"/>
      <c r="HL107" s="31"/>
      <c r="HM107" s="31"/>
      <c r="HN107" s="31"/>
      <c r="HO107" s="31"/>
      <c r="HP107" s="31"/>
      <c r="HQ107" s="31"/>
      <c r="HR107" s="31"/>
      <c r="HS107" s="31"/>
      <c r="HT107" s="31"/>
      <c r="HU107" s="31"/>
      <c r="HV107" s="31"/>
      <c r="HW107" s="31"/>
      <c r="HX107" s="31"/>
      <c r="HY107" s="31"/>
      <c r="HZ107" s="31"/>
      <c r="IA107" s="31"/>
      <c r="IB107" s="31"/>
      <c r="IC107" s="31"/>
      <c r="ID107" s="31"/>
      <c r="IE107" s="31"/>
      <c r="IF107" s="31"/>
      <c r="IG107" s="31"/>
      <c r="IH107" s="31"/>
      <c r="II107" s="31"/>
      <c r="IJ107" s="31"/>
      <c r="IK107" s="31"/>
      <c r="IL107" s="31"/>
      <c r="IM107" s="31"/>
      <c r="IN107" s="31"/>
      <c r="IO107" s="31"/>
      <c r="IP107" s="31"/>
      <c r="IQ107" s="31"/>
      <c r="IR107" s="31"/>
      <c r="IS107" s="108"/>
      <c r="IT107" s="108"/>
    </row>
    <row r="108" spans="1:254" s="28" customFormat="1" ht="21.75" customHeight="1">
      <c r="A108" s="98"/>
      <c r="B108" s="93"/>
      <c r="C108" s="94"/>
      <c r="D108" s="100"/>
      <c r="H108" s="97"/>
      <c r="I108" s="97"/>
      <c r="J108" s="95"/>
      <c r="K108" s="94"/>
      <c r="L108" s="94"/>
      <c r="M108" s="29"/>
      <c r="N108" s="29"/>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108"/>
      <c r="IT108" s="108"/>
    </row>
    <row r="109" spans="1:254" s="28" customFormat="1" ht="21.75" customHeight="1">
      <c r="A109" s="98"/>
      <c r="B109" s="93"/>
      <c r="C109" s="94"/>
      <c r="D109" s="101"/>
      <c r="H109" s="97"/>
      <c r="I109" s="97"/>
      <c r="J109" s="95"/>
      <c r="K109" s="94"/>
      <c r="L109" s="94"/>
      <c r="M109" s="29"/>
      <c r="N109" s="29"/>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108"/>
      <c r="IT109" s="108"/>
    </row>
    <row r="110" spans="1:254" s="28" customFormat="1" ht="21.75" customHeight="1">
      <c r="A110" s="98"/>
      <c r="B110" s="93"/>
      <c r="C110" s="94"/>
      <c r="D110" s="101"/>
      <c r="H110" s="97"/>
      <c r="I110" s="97"/>
      <c r="J110" s="95"/>
      <c r="K110" s="94"/>
      <c r="L110" s="94"/>
      <c r="M110" s="29"/>
      <c r="N110" s="29"/>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108"/>
      <c r="IT110" s="108"/>
    </row>
    <row r="111" spans="1:254" s="28" customFormat="1" ht="21.75" customHeight="1">
      <c r="A111" s="98"/>
      <c r="B111" s="93"/>
      <c r="C111" s="94"/>
      <c r="D111" s="101"/>
      <c r="H111" s="97"/>
      <c r="I111" s="97"/>
      <c r="J111" s="95"/>
      <c r="K111" s="94"/>
      <c r="L111" s="94"/>
      <c r="M111" s="29"/>
      <c r="N111" s="29"/>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c r="DR111" s="31"/>
      <c r="DS111" s="31"/>
      <c r="DT111" s="31"/>
      <c r="DU111" s="31"/>
      <c r="DV111" s="31"/>
      <c r="DW111" s="31"/>
      <c r="DX111" s="31"/>
      <c r="DY111" s="31"/>
      <c r="DZ111" s="31"/>
      <c r="EA111" s="31"/>
      <c r="EB111" s="31"/>
      <c r="EC111" s="31"/>
      <c r="ED111" s="31"/>
      <c r="EE111" s="31"/>
      <c r="EF111" s="31"/>
      <c r="EG111" s="31"/>
      <c r="EH111" s="31"/>
      <c r="EI111" s="31"/>
      <c r="EJ111" s="31"/>
      <c r="EK111" s="31"/>
      <c r="EL111" s="31"/>
      <c r="EM111" s="31"/>
      <c r="EN111" s="31"/>
      <c r="EO111" s="31"/>
      <c r="EP111" s="31"/>
      <c r="EQ111" s="31"/>
      <c r="ER111" s="31"/>
      <c r="ES111" s="31"/>
      <c r="ET111" s="31"/>
      <c r="EU111" s="31"/>
      <c r="EV111" s="31"/>
      <c r="EW111" s="31"/>
      <c r="EX111" s="31"/>
      <c r="EY111" s="31"/>
      <c r="EZ111" s="31"/>
      <c r="FA111" s="31"/>
      <c r="FB111" s="31"/>
      <c r="FC111" s="31"/>
      <c r="FD111" s="31"/>
      <c r="FE111" s="31"/>
      <c r="FF111" s="31"/>
      <c r="FG111" s="31"/>
      <c r="FH111" s="31"/>
      <c r="FI111" s="31"/>
      <c r="FJ111" s="31"/>
      <c r="FK111" s="31"/>
      <c r="FL111" s="31"/>
      <c r="FM111" s="31"/>
      <c r="FN111" s="31"/>
      <c r="FO111" s="31"/>
      <c r="FP111" s="31"/>
      <c r="FQ111" s="31"/>
      <c r="FR111" s="31"/>
      <c r="FS111" s="31"/>
      <c r="FT111" s="31"/>
      <c r="FU111" s="31"/>
      <c r="FV111" s="31"/>
      <c r="FW111" s="31"/>
      <c r="FX111" s="31"/>
      <c r="FY111" s="31"/>
      <c r="FZ111" s="31"/>
      <c r="GA111" s="31"/>
      <c r="GB111" s="31"/>
      <c r="GC111" s="31"/>
      <c r="GD111" s="31"/>
      <c r="GE111" s="31"/>
      <c r="GF111" s="31"/>
      <c r="GG111" s="31"/>
      <c r="GH111" s="31"/>
      <c r="GI111" s="31"/>
      <c r="GJ111" s="31"/>
      <c r="GK111" s="31"/>
      <c r="GL111" s="31"/>
      <c r="GM111" s="31"/>
      <c r="GN111" s="31"/>
      <c r="GO111" s="31"/>
      <c r="GP111" s="31"/>
      <c r="GQ111" s="31"/>
      <c r="GR111" s="31"/>
      <c r="GS111" s="31"/>
      <c r="GT111" s="31"/>
      <c r="GU111" s="31"/>
      <c r="GV111" s="31"/>
      <c r="GW111" s="31"/>
      <c r="GX111" s="31"/>
      <c r="GY111" s="31"/>
      <c r="GZ111" s="31"/>
      <c r="HA111" s="31"/>
      <c r="HB111" s="31"/>
      <c r="HC111" s="31"/>
      <c r="HD111" s="31"/>
      <c r="HE111" s="31"/>
      <c r="HF111" s="31"/>
      <c r="HG111" s="31"/>
      <c r="HH111" s="31"/>
      <c r="HI111" s="31"/>
      <c r="HJ111" s="31"/>
      <c r="HK111" s="31"/>
      <c r="HL111" s="31"/>
      <c r="HM111" s="31"/>
      <c r="HN111" s="31"/>
      <c r="HO111" s="31"/>
      <c r="HP111" s="31"/>
      <c r="HQ111" s="31"/>
      <c r="HR111" s="31"/>
      <c r="HS111" s="31"/>
      <c r="HT111" s="31"/>
      <c r="HU111" s="31"/>
      <c r="HV111" s="31"/>
      <c r="HW111" s="31"/>
      <c r="HX111" s="31"/>
      <c r="HY111" s="31"/>
      <c r="HZ111" s="31"/>
      <c r="IA111" s="31"/>
      <c r="IB111" s="31"/>
      <c r="IC111" s="31"/>
      <c r="ID111" s="31"/>
      <c r="IE111" s="31"/>
      <c r="IF111" s="31"/>
      <c r="IG111" s="31"/>
      <c r="IH111" s="31"/>
      <c r="II111" s="31"/>
      <c r="IJ111" s="31"/>
      <c r="IK111" s="31"/>
      <c r="IL111" s="31"/>
      <c r="IM111" s="31"/>
      <c r="IN111" s="31"/>
      <c r="IO111" s="31"/>
      <c r="IP111" s="31"/>
      <c r="IQ111" s="31"/>
      <c r="IR111" s="31"/>
      <c r="IS111" s="108"/>
      <c r="IT111" s="108"/>
    </row>
    <row r="112" spans="1:254" s="28" customFormat="1" ht="21.75" customHeight="1">
      <c r="A112" s="98"/>
      <c r="B112" s="93"/>
      <c r="C112" s="94"/>
      <c r="D112" s="101"/>
      <c r="H112" s="97"/>
      <c r="I112" s="97"/>
      <c r="J112" s="95"/>
      <c r="K112" s="94"/>
      <c r="L112" s="94"/>
      <c r="M112" s="29"/>
      <c r="N112" s="29"/>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c r="DR112" s="31"/>
      <c r="DS112" s="31"/>
      <c r="DT112" s="31"/>
      <c r="DU112" s="31"/>
      <c r="DV112" s="31"/>
      <c r="DW112" s="31"/>
      <c r="DX112" s="31"/>
      <c r="DY112" s="31"/>
      <c r="DZ112" s="31"/>
      <c r="EA112" s="31"/>
      <c r="EB112" s="31"/>
      <c r="EC112" s="31"/>
      <c r="ED112" s="31"/>
      <c r="EE112" s="31"/>
      <c r="EF112" s="31"/>
      <c r="EG112" s="31"/>
      <c r="EH112" s="31"/>
      <c r="EI112" s="31"/>
      <c r="EJ112" s="31"/>
      <c r="EK112" s="31"/>
      <c r="EL112" s="31"/>
      <c r="EM112" s="31"/>
      <c r="EN112" s="31"/>
      <c r="EO112" s="31"/>
      <c r="EP112" s="31"/>
      <c r="EQ112" s="31"/>
      <c r="ER112" s="31"/>
      <c r="ES112" s="31"/>
      <c r="ET112" s="31"/>
      <c r="EU112" s="31"/>
      <c r="EV112" s="31"/>
      <c r="EW112" s="31"/>
      <c r="EX112" s="31"/>
      <c r="EY112" s="31"/>
      <c r="EZ112" s="31"/>
      <c r="FA112" s="31"/>
      <c r="FB112" s="31"/>
      <c r="FC112" s="31"/>
      <c r="FD112" s="31"/>
      <c r="FE112" s="31"/>
      <c r="FF112" s="31"/>
      <c r="FG112" s="31"/>
      <c r="FH112" s="31"/>
      <c r="FI112" s="31"/>
      <c r="FJ112" s="31"/>
      <c r="FK112" s="31"/>
      <c r="FL112" s="31"/>
      <c r="FM112" s="31"/>
      <c r="FN112" s="31"/>
      <c r="FO112" s="31"/>
      <c r="FP112" s="31"/>
      <c r="FQ112" s="31"/>
      <c r="FR112" s="31"/>
      <c r="FS112" s="31"/>
      <c r="FT112" s="31"/>
      <c r="FU112" s="31"/>
      <c r="FV112" s="31"/>
      <c r="FW112" s="31"/>
      <c r="FX112" s="31"/>
      <c r="FY112" s="31"/>
      <c r="FZ112" s="31"/>
      <c r="GA112" s="31"/>
      <c r="GB112" s="31"/>
      <c r="GC112" s="31"/>
      <c r="GD112" s="31"/>
      <c r="GE112" s="31"/>
      <c r="GF112" s="31"/>
      <c r="GG112" s="31"/>
      <c r="GH112" s="31"/>
      <c r="GI112" s="31"/>
      <c r="GJ112" s="31"/>
      <c r="GK112" s="31"/>
      <c r="GL112" s="31"/>
      <c r="GM112" s="31"/>
      <c r="GN112" s="31"/>
      <c r="GO112" s="31"/>
      <c r="GP112" s="31"/>
      <c r="GQ112" s="31"/>
      <c r="GR112" s="31"/>
      <c r="GS112" s="31"/>
      <c r="GT112" s="31"/>
      <c r="GU112" s="31"/>
      <c r="GV112" s="31"/>
      <c r="GW112" s="31"/>
      <c r="GX112" s="31"/>
      <c r="GY112" s="31"/>
      <c r="GZ112" s="31"/>
      <c r="HA112" s="31"/>
      <c r="HB112" s="31"/>
      <c r="HC112" s="31"/>
      <c r="HD112" s="31"/>
      <c r="HE112" s="31"/>
      <c r="HF112" s="31"/>
      <c r="HG112" s="31"/>
      <c r="HH112" s="31"/>
      <c r="HI112" s="31"/>
      <c r="HJ112" s="31"/>
      <c r="HK112" s="31"/>
      <c r="HL112" s="31"/>
      <c r="HM112" s="31"/>
      <c r="HN112" s="31"/>
      <c r="HO112" s="31"/>
      <c r="HP112" s="31"/>
      <c r="HQ112" s="31"/>
      <c r="HR112" s="31"/>
      <c r="HS112" s="31"/>
      <c r="HT112" s="31"/>
      <c r="HU112" s="31"/>
      <c r="HV112" s="31"/>
      <c r="HW112" s="31"/>
      <c r="HX112" s="31"/>
      <c r="HY112" s="31"/>
      <c r="HZ112" s="31"/>
      <c r="IA112" s="31"/>
      <c r="IB112" s="31"/>
      <c r="IC112" s="31"/>
      <c r="ID112" s="31"/>
      <c r="IE112" s="31"/>
      <c r="IF112" s="31"/>
      <c r="IG112" s="31"/>
      <c r="IH112" s="31"/>
      <c r="II112" s="31"/>
      <c r="IJ112" s="31"/>
      <c r="IK112" s="31"/>
      <c r="IL112" s="31"/>
      <c r="IM112" s="31"/>
      <c r="IN112" s="31"/>
      <c r="IO112" s="31"/>
      <c r="IP112" s="31"/>
      <c r="IQ112" s="31"/>
      <c r="IR112" s="31"/>
      <c r="IS112" s="108"/>
      <c r="IT112" s="108"/>
    </row>
    <row r="113" spans="1:254" s="28" customFormat="1" ht="21.75" customHeight="1">
      <c r="A113" s="98"/>
      <c r="B113" s="93"/>
      <c r="C113" s="94"/>
      <c r="D113" s="101"/>
      <c r="H113" s="97"/>
      <c r="I113" s="97"/>
      <c r="J113" s="95"/>
      <c r="K113" s="94"/>
      <c r="L113" s="94"/>
      <c r="M113" s="29"/>
      <c r="N113" s="29"/>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c r="DR113" s="31"/>
      <c r="DS113" s="31"/>
      <c r="DT113" s="31"/>
      <c r="DU113" s="31"/>
      <c r="DV113" s="31"/>
      <c r="DW113" s="31"/>
      <c r="DX113" s="31"/>
      <c r="DY113" s="31"/>
      <c r="DZ113" s="31"/>
      <c r="EA113" s="31"/>
      <c r="EB113" s="31"/>
      <c r="EC113" s="31"/>
      <c r="ED113" s="31"/>
      <c r="EE113" s="31"/>
      <c r="EF113" s="31"/>
      <c r="EG113" s="31"/>
      <c r="EH113" s="31"/>
      <c r="EI113" s="31"/>
      <c r="EJ113" s="31"/>
      <c r="EK113" s="31"/>
      <c r="EL113" s="31"/>
      <c r="EM113" s="31"/>
      <c r="EN113" s="31"/>
      <c r="EO113" s="31"/>
      <c r="EP113" s="31"/>
      <c r="EQ113" s="31"/>
      <c r="ER113" s="31"/>
      <c r="ES113" s="31"/>
      <c r="ET113" s="31"/>
      <c r="EU113" s="31"/>
      <c r="EV113" s="31"/>
      <c r="EW113" s="31"/>
      <c r="EX113" s="31"/>
      <c r="EY113" s="31"/>
      <c r="EZ113" s="31"/>
      <c r="FA113" s="31"/>
      <c r="FB113" s="31"/>
      <c r="FC113" s="31"/>
      <c r="FD113" s="31"/>
      <c r="FE113" s="31"/>
      <c r="FF113" s="31"/>
      <c r="FG113" s="31"/>
      <c r="FH113" s="31"/>
      <c r="FI113" s="31"/>
      <c r="FJ113" s="31"/>
      <c r="FK113" s="31"/>
      <c r="FL113" s="31"/>
      <c r="FM113" s="31"/>
      <c r="FN113" s="31"/>
      <c r="FO113" s="31"/>
      <c r="FP113" s="31"/>
      <c r="FQ113" s="31"/>
      <c r="FR113" s="31"/>
      <c r="FS113" s="31"/>
      <c r="FT113" s="31"/>
      <c r="FU113" s="31"/>
      <c r="FV113" s="31"/>
      <c r="FW113" s="31"/>
      <c r="FX113" s="31"/>
      <c r="FY113" s="31"/>
      <c r="FZ113" s="31"/>
      <c r="GA113" s="31"/>
      <c r="GB113" s="31"/>
      <c r="GC113" s="31"/>
      <c r="GD113" s="31"/>
      <c r="GE113" s="31"/>
      <c r="GF113" s="31"/>
      <c r="GG113" s="31"/>
      <c r="GH113" s="31"/>
      <c r="GI113" s="31"/>
      <c r="GJ113" s="31"/>
      <c r="GK113" s="31"/>
      <c r="GL113" s="31"/>
      <c r="GM113" s="31"/>
      <c r="GN113" s="31"/>
      <c r="GO113" s="31"/>
      <c r="GP113" s="31"/>
      <c r="GQ113" s="31"/>
      <c r="GR113" s="31"/>
      <c r="GS113" s="31"/>
      <c r="GT113" s="31"/>
      <c r="GU113" s="31"/>
      <c r="GV113" s="31"/>
      <c r="GW113" s="31"/>
      <c r="GX113" s="31"/>
      <c r="GY113" s="31"/>
      <c r="GZ113" s="31"/>
      <c r="HA113" s="31"/>
      <c r="HB113" s="31"/>
      <c r="HC113" s="31"/>
      <c r="HD113" s="31"/>
      <c r="HE113" s="31"/>
      <c r="HF113" s="31"/>
      <c r="HG113" s="31"/>
      <c r="HH113" s="31"/>
      <c r="HI113" s="31"/>
      <c r="HJ113" s="31"/>
      <c r="HK113" s="31"/>
      <c r="HL113" s="31"/>
      <c r="HM113" s="31"/>
      <c r="HN113" s="31"/>
      <c r="HO113" s="31"/>
      <c r="HP113" s="31"/>
      <c r="HQ113" s="31"/>
      <c r="HR113" s="31"/>
      <c r="HS113" s="31"/>
      <c r="HT113" s="31"/>
      <c r="HU113" s="31"/>
      <c r="HV113" s="31"/>
      <c r="HW113" s="31"/>
      <c r="HX113" s="31"/>
      <c r="HY113" s="31"/>
      <c r="HZ113" s="31"/>
      <c r="IA113" s="31"/>
      <c r="IB113" s="31"/>
      <c r="IC113" s="31"/>
      <c r="ID113" s="31"/>
      <c r="IE113" s="31"/>
      <c r="IF113" s="31"/>
      <c r="IG113" s="31"/>
      <c r="IH113" s="31"/>
      <c r="II113" s="31"/>
      <c r="IJ113" s="31"/>
      <c r="IK113" s="31"/>
      <c r="IL113" s="31"/>
      <c r="IM113" s="31"/>
      <c r="IN113" s="31"/>
      <c r="IO113" s="31"/>
      <c r="IP113" s="31"/>
      <c r="IQ113" s="31"/>
      <c r="IR113" s="31"/>
      <c r="IS113" s="108"/>
      <c r="IT113" s="108"/>
    </row>
    <row r="114" spans="1:254" s="28" customFormat="1" ht="21.75" customHeight="1">
      <c r="A114" s="98"/>
      <c r="B114" s="93"/>
      <c r="C114" s="94"/>
      <c r="D114" s="101"/>
      <c r="H114" s="97"/>
      <c r="I114" s="97"/>
      <c r="J114" s="95"/>
      <c r="K114" s="94"/>
      <c r="L114" s="94"/>
      <c r="M114" s="29"/>
      <c r="N114" s="29"/>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c r="DR114" s="31"/>
      <c r="DS114" s="31"/>
      <c r="DT114" s="31"/>
      <c r="DU114" s="31"/>
      <c r="DV114" s="31"/>
      <c r="DW114" s="31"/>
      <c r="DX114" s="31"/>
      <c r="DY114" s="31"/>
      <c r="DZ114" s="31"/>
      <c r="EA114" s="31"/>
      <c r="EB114" s="31"/>
      <c r="EC114" s="31"/>
      <c r="ED114" s="31"/>
      <c r="EE114" s="31"/>
      <c r="EF114" s="31"/>
      <c r="EG114" s="31"/>
      <c r="EH114" s="31"/>
      <c r="EI114" s="31"/>
      <c r="EJ114" s="31"/>
      <c r="EK114" s="31"/>
      <c r="EL114" s="31"/>
      <c r="EM114" s="31"/>
      <c r="EN114" s="31"/>
      <c r="EO114" s="31"/>
      <c r="EP114" s="31"/>
      <c r="EQ114" s="31"/>
      <c r="ER114" s="31"/>
      <c r="ES114" s="31"/>
      <c r="ET114" s="31"/>
      <c r="EU114" s="31"/>
      <c r="EV114" s="31"/>
      <c r="EW114" s="31"/>
      <c r="EX114" s="31"/>
      <c r="EY114" s="31"/>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1"/>
      <c r="FV114" s="31"/>
      <c r="FW114" s="31"/>
      <c r="FX114" s="31"/>
      <c r="FY114" s="31"/>
      <c r="FZ114" s="31"/>
      <c r="GA114" s="31"/>
      <c r="GB114" s="31"/>
      <c r="GC114" s="31"/>
      <c r="GD114" s="31"/>
      <c r="GE114" s="31"/>
      <c r="GF114" s="31"/>
      <c r="GG114" s="31"/>
      <c r="GH114" s="31"/>
      <c r="GI114" s="31"/>
      <c r="GJ114" s="31"/>
      <c r="GK114" s="31"/>
      <c r="GL114" s="31"/>
      <c r="GM114" s="31"/>
      <c r="GN114" s="31"/>
      <c r="GO114" s="31"/>
      <c r="GP114" s="31"/>
      <c r="GQ114" s="31"/>
      <c r="GR114" s="31"/>
      <c r="GS114" s="31"/>
      <c r="GT114" s="31"/>
      <c r="GU114" s="31"/>
      <c r="GV114" s="31"/>
      <c r="GW114" s="31"/>
      <c r="GX114" s="31"/>
      <c r="GY114" s="31"/>
      <c r="GZ114" s="31"/>
      <c r="HA114" s="31"/>
      <c r="HB114" s="31"/>
      <c r="HC114" s="31"/>
      <c r="HD114" s="31"/>
      <c r="HE114" s="31"/>
      <c r="HF114" s="31"/>
      <c r="HG114" s="31"/>
      <c r="HH114" s="31"/>
      <c r="HI114" s="31"/>
      <c r="HJ114" s="31"/>
      <c r="HK114" s="31"/>
      <c r="HL114" s="31"/>
      <c r="HM114" s="31"/>
      <c r="HN114" s="31"/>
      <c r="HO114" s="31"/>
      <c r="HP114" s="31"/>
      <c r="HQ114" s="31"/>
      <c r="HR114" s="31"/>
      <c r="HS114" s="31"/>
      <c r="HT114" s="31"/>
      <c r="HU114" s="31"/>
      <c r="HV114" s="31"/>
      <c r="HW114" s="31"/>
      <c r="HX114" s="31"/>
      <c r="HY114" s="31"/>
      <c r="HZ114" s="31"/>
      <c r="IA114" s="31"/>
      <c r="IB114" s="31"/>
      <c r="IC114" s="31"/>
      <c r="ID114" s="31"/>
      <c r="IE114" s="31"/>
      <c r="IF114" s="31"/>
      <c r="IG114" s="31"/>
      <c r="IH114" s="31"/>
      <c r="II114" s="31"/>
      <c r="IJ114" s="31"/>
      <c r="IK114" s="31"/>
      <c r="IL114" s="31"/>
      <c r="IM114" s="31"/>
      <c r="IN114" s="31"/>
      <c r="IO114" s="31"/>
      <c r="IP114" s="31"/>
      <c r="IQ114" s="31"/>
      <c r="IR114" s="31"/>
      <c r="IS114" s="108"/>
      <c r="IT114" s="108"/>
    </row>
    <row r="115" spans="1:254" s="28" customFormat="1" ht="21.75" customHeight="1">
      <c r="A115" s="98"/>
      <c r="B115" s="93"/>
      <c r="C115" s="94"/>
      <c r="D115" s="101"/>
      <c r="H115" s="97"/>
      <c r="I115" s="97"/>
      <c r="J115" s="95"/>
      <c r="K115" s="94"/>
      <c r="L115" s="94"/>
      <c r="M115" s="29"/>
      <c r="N115" s="29"/>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c r="DR115" s="31"/>
      <c r="DS115" s="31"/>
      <c r="DT115" s="31"/>
      <c r="DU115" s="31"/>
      <c r="DV115" s="31"/>
      <c r="DW115" s="31"/>
      <c r="DX115" s="31"/>
      <c r="DY115" s="31"/>
      <c r="DZ115" s="31"/>
      <c r="EA115" s="31"/>
      <c r="EB115" s="31"/>
      <c r="EC115" s="31"/>
      <c r="ED115" s="31"/>
      <c r="EE115" s="31"/>
      <c r="EF115" s="31"/>
      <c r="EG115" s="31"/>
      <c r="EH115" s="31"/>
      <c r="EI115" s="31"/>
      <c r="EJ115" s="31"/>
      <c r="EK115" s="31"/>
      <c r="EL115" s="31"/>
      <c r="EM115" s="31"/>
      <c r="EN115" s="31"/>
      <c r="EO115" s="31"/>
      <c r="EP115" s="31"/>
      <c r="EQ115" s="31"/>
      <c r="ER115" s="31"/>
      <c r="ES115" s="31"/>
      <c r="ET115" s="31"/>
      <c r="EU115" s="31"/>
      <c r="EV115" s="31"/>
      <c r="EW115" s="31"/>
      <c r="EX115" s="31"/>
      <c r="EY115" s="31"/>
      <c r="EZ115" s="31"/>
      <c r="FA115" s="31"/>
      <c r="FB115" s="31"/>
      <c r="FC115" s="31"/>
      <c r="FD115" s="31"/>
      <c r="FE115" s="31"/>
      <c r="FF115" s="31"/>
      <c r="FG115" s="31"/>
      <c r="FH115" s="31"/>
      <c r="FI115" s="31"/>
      <c r="FJ115" s="31"/>
      <c r="FK115" s="31"/>
      <c r="FL115" s="31"/>
      <c r="FM115" s="31"/>
      <c r="FN115" s="31"/>
      <c r="FO115" s="31"/>
      <c r="FP115" s="31"/>
      <c r="FQ115" s="31"/>
      <c r="FR115" s="31"/>
      <c r="FS115" s="31"/>
      <c r="FT115" s="31"/>
      <c r="FU115" s="31"/>
      <c r="FV115" s="31"/>
      <c r="FW115" s="31"/>
      <c r="FX115" s="31"/>
      <c r="FY115" s="31"/>
      <c r="FZ115" s="31"/>
      <c r="GA115" s="31"/>
      <c r="GB115" s="31"/>
      <c r="GC115" s="31"/>
      <c r="GD115" s="31"/>
      <c r="GE115" s="31"/>
      <c r="GF115" s="31"/>
      <c r="GG115" s="31"/>
      <c r="GH115" s="31"/>
      <c r="GI115" s="31"/>
      <c r="GJ115" s="31"/>
      <c r="GK115" s="31"/>
      <c r="GL115" s="31"/>
      <c r="GM115" s="31"/>
      <c r="GN115" s="31"/>
      <c r="GO115" s="31"/>
      <c r="GP115" s="31"/>
      <c r="GQ115" s="31"/>
      <c r="GR115" s="31"/>
      <c r="GS115" s="31"/>
      <c r="GT115" s="31"/>
      <c r="GU115" s="31"/>
      <c r="GV115" s="31"/>
      <c r="GW115" s="31"/>
      <c r="GX115" s="31"/>
      <c r="GY115" s="31"/>
      <c r="GZ115" s="31"/>
      <c r="HA115" s="31"/>
      <c r="HB115" s="31"/>
      <c r="HC115" s="31"/>
      <c r="HD115" s="31"/>
      <c r="HE115" s="31"/>
      <c r="HF115" s="31"/>
      <c r="HG115" s="31"/>
      <c r="HH115" s="31"/>
      <c r="HI115" s="31"/>
      <c r="HJ115" s="31"/>
      <c r="HK115" s="31"/>
      <c r="HL115" s="31"/>
      <c r="HM115" s="31"/>
      <c r="HN115" s="31"/>
      <c r="HO115" s="31"/>
      <c r="HP115" s="31"/>
      <c r="HQ115" s="31"/>
      <c r="HR115" s="31"/>
      <c r="HS115" s="31"/>
      <c r="HT115" s="31"/>
      <c r="HU115" s="31"/>
      <c r="HV115" s="31"/>
      <c r="HW115" s="31"/>
      <c r="HX115" s="31"/>
      <c r="HY115" s="31"/>
      <c r="HZ115" s="31"/>
      <c r="IA115" s="31"/>
      <c r="IB115" s="31"/>
      <c r="IC115" s="31"/>
      <c r="ID115" s="31"/>
      <c r="IE115" s="31"/>
      <c r="IF115" s="31"/>
      <c r="IG115" s="31"/>
      <c r="IH115" s="31"/>
      <c r="II115" s="31"/>
      <c r="IJ115" s="31"/>
      <c r="IK115" s="31"/>
      <c r="IL115" s="31"/>
      <c r="IM115" s="31"/>
      <c r="IN115" s="31"/>
      <c r="IO115" s="31"/>
      <c r="IP115" s="31"/>
      <c r="IQ115" s="31"/>
      <c r="IR115" s="31"/>
      <c r="IS115" s="108"/>
      <c r="IT115" s="108"/>
    </row>
    <row r="116" spans="1:254" s="28" customFormat="1" ht="21.75" customHeight="1">
      <c r="A116" s="98"/>
      <c r="B116" s="93"/>
      <c r="C116" s="94"/>
      <c r="D116" s="101"/>
      <c r="H116" s="97"/>
      <c r="I116" s="97"/>
      <c r="J116" s="95"/>
      <c r="K116" s="94"/>
      <c r="L116" s="94"/>
      <c r="M116" s="29"/>
      <c r="N116" s="29"/>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c r="DR116" s="31"/>
      <c r="DS116" s="31"/>
      <c r="DT116" s="31"/>
      <c r="DU116" s="31"/>
      <c r="DV116" s="31"/>
      <c r="DW116" s="31"/>
      <c r="DX116" s="31"/>
      <c r="DY116" s="31"/>
      <c r="DZ116" s="31"/>
      <c r="EA116" s="31"/>
      <c r="EB116" s="31"/>
      <c r="EC116" s="31"/>
      <c r="ED116" s="31"/>
      <c r="EE116" s="31"/>
      <c r="EF116" s="31"/>
      <c r="EG116" s="31"/>
      <c r="EH116" s="31"/>
      <c r="EI116" s="31"/>
      <c r="EJ116" s="31"/>
      <c r="EK116" s="31"/>
      <c r="EL116" s="31"/>
      <c r="EM116" s="31"/>
      <c r="EN116" s="31"/>
      <c r="EO116" s="31"/>
      <c r="EP116" s="31"/>
      <c r="EQ116" s="31"/>
      <c r="ER116" s="31"/>
      <c r="ES116" s="31"/>
      <c r="ET116" s="31"/>
      <c r="EU116" s="31"/>
      <c r="EV116" s="31"/>
      <c r="EW116" s="31"/>
      <c r="EX116" s="31"/>
      <c r="EY116" s="31"/>
      <c r="EZ116" s="31"/>
      <c r="FA116" s="31"/>
      <c r="FB116" s="31"/>
      <c r="FC116" s="31"/>
      <c r="FD116" s="31"/>
      <c r="FE116" s="31"/>
      <c r="FF116" s="31"/>
      <c r="FG116" s="31"/>
      <c r="FH116" s="31"/>
      <c r="FI116" s="31"/>
      <c r="FJ116" s="31"/>
      <c r="FK116" s="31"/>
      <c r="FL116" s="31"/>
      <c r="FM116" s="31"/>
      <c r="FN116" s="31"/>
      <c r="FO116" s="31"/>
      <c r="FP116" s="31"/>
      <c r="FQ116" s="31"/>
      <c r="FR116" s="31"/>
      <c r="FS116" s="31"/>
      <c r="FT116" s="31"/>
      <c r="FU116" s="31"/>
      <c r="FV116" s="31"/>
      <c r="FW116" s="31"/>
      <c r="FX116" s="31"/>
      <c r="FY116" s="31"/>
      <c r="FZ116" s="31"/>
      <c r="GA116" s="31"/>
      <c r="GB116" s="31"/>
      <c r="GC116" s="31"/>
      <c r="GD116" s="31"/>
      <c r="GE116" s="31"/>
      <c r="GF116" s="31"/>
      <c r="GG116" s="31"/>
      <c r="GH116" s="31"/>
      <c r="GI116" s="31"/>
      <c r="GJ116" s="31"/>
      <c r="GK116" s="31"/>
      <c r="GL116" s="31"/>
      <c r="GM116" s="31"/>
      <c r="GN116" s="31"/>
      <c r="GO116" s="31"/>
      <c r="GP116" s="31"/>
      <c r="GQ116" s="31"/>
      <c r="GR116" s="31"/>
      <c r="GS116" s="31"/>
      <c r="GT116" s="31"/>
      <c r="GU116" s="31"/>
      <c r="GV116" s="31"/>
      <c r="GW116" s="31"/>
      <c r="GX116" s="31"/>
      <c r="GY116" s="31"/>
      <c r="GZ116" s="31"/>
      <c r="HA116" s="31"/>
      <c r="HB116" s="31"/>
      <c r="HC116" s="31"/>
      <c r="HD116" s="31"/>
      <c r="HE116" s="31"/>
      <c r="HF116" s="31"/>
      <c r="HG116" s="31"/>
      <c r="HH116" s="31"/>
      <c r="HI116" s="31"/>
      <c r="HJ116" s="31"/>
      <c r="HK116" s="31"/>
      <c r="HL116" s="31"/>
      <c r="HM116" s="31"/>
      <c r="HN116" s="31"/>
      <c r="HO116" s="31"/>
      <c r="HP116" s="31"/>
      <c r="HQ116" s="31"/>
      <c r="HR116" s="31"/>
      <c r="HS116" s="31"/>
      <c r="HT116" s="31"/>
      <c r="HU116" s="31"/>
      <c r="HV116" s="31"/>
      <c r="HW116" s="31"/>
      <c r="HX116" s="31"/>
      <c r="HY116" s="31"/>
      <c r="HZ116" s="31"/>
      <c r="IA116" s="31"/>
      <c r="IB116" s="31"/>
      <c r="IC116" s="31"/>
      <c r="ID116" s="31"/>
      <c r="IE116" s="31"/>
      <c r="IF116" s="31"/>
      <c r="IG116" s="31"/>
      <c r="IH116" s="31"/>
      <c r="II116" s="31"/>
      <c r="IJ116" s="31"/>
      <c r="IK116" s="31"/>
      <c r="IL116" s="31"/>
      <c r="IM116" s="31"/>
      <c r="IN116" s="31"/>
      <c r="IO116" s="31"/>
      <c r="IP116" s="31"/>
      <c r="IQ116" s="31"/>
      <c r="IR116" s="31"/>
      <c r="IS116" s="108"/>
      <c r="IT116" s="108"/>
    </row>
    <row r="117" spans="1:254" s="28" customFormat="1" ht="21.75" customHeight="1">
      <c r="A117" s="98"/>
      <c r="B117" s="93"/>
      <c r="C117" s="94"/>
      <c r="D117" s="101"/>
      <c r="H117" s="97"/>
      <c r="I117" s="97"/>
      <c r="J117" s="95"/>
      <c r="K117" s="94"/>
      <c r="L117" s="94"/>
      <c r="M117" s="29"/>
      <c r="N117" s="29"/>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c r="DR117" s="31"/>
      <c r="DS117" s="31"/>
      <c r="DT117" s="31"/>
      <c r="DU117" s="31"/>
      <c r="DV117" s="31"/>
      <c r="DW117" s="31"/>
      <c r="DX117" s="31"/>
      <c r="DY117" s="31"/>
      <c r="DZ117" s="31"/>
      <c r="EA117" s="31"/>
      <c r="EB117" s="31"/>
      <c r="EC117" s="31"/>
      <c r="ED117" s="31"/>
      <c r="EE117" s="31"/>
      <c r="EF117" s="31"/>
      <c r="EG117" s="31"/>
      <c r="EH117" s="31"/>
      <c r="EI117" s="31"/>
      <c r="EJ117" s="31"/>
      <c r="EK117" s="31"/>
      <c r="EL117" s="31"/>
      <c r="EM117" s="31"/>
      <c r="EN117" s="31"/>
      <c r="EO117" s="31"/>
      <c r="EP117" s="31"/>
      <c r="EQ117" s="31"/>
      <c r="ER117" s="31"/>
      <c r="ES117" s="31"/>
      <c r="ET117" s="31"/>
      <c r="EU117" s="31"/>
      <c r="EV117" s="31"/>
      <c r="EW117" s="31"/>
      <c r="EX117" s="31"/>
      <c r="EY117" s="31"/>
      <c r="EZ117" s="31"/>
      <c r="FA117" s="31"/>
      <c r="FB117" s="31"/>
      <c r="FC117" s="31"/>
      <c r="FD117" s="31"/>
      <c r="FE117" s="31"/>
      <c r="FF117" s="31"/>
      <c r="FG117" s="31"/>
      <c r="FH117" s="31"/>
      <c r="FI117" s="31"/>
      <c r="FJ117" s="31"/>
      <c r="FK117" s="31"/>
      <c r="FL117" s="31"/>
      <c r="FM117" s="31"/>
      <c r="FN117" s="31"/>
      <c r="FO117" s="31"/>
      <c r="FP117" s="31"/>
      <c r="FQ117" s="31"/>
      <c r="FR117" s="31"/>
      <c r="FS117" s="31"/>
      <c r="FT117" s="31"/>
      <c r="FU117" s="31"/>
      <c r="FV117" s="31"/>
      <c r="FW117" s="31"/>
      <c r="FX117" s="31"/>
      <c r="FY117" s="31"/>
      <c r="FZ117" s="31"/>
      <c r="GA117" s="31"/>
      <c r="GB117" s="31"/>
      <c r="GC117" s="31"/>
      <c r="GD117" s="31"/>
      <c r="GE117" s="31"/>
      <c r="GF117" s="31"/>
      <c r="GG117" s="31"/>
      <c r="GH117" s="31"/>
      <c r="GI117" s="31"/>
      <c r="GJ117" s="31"/>
      <c r="GK117" s="31"/>
      <c r="GL117" s="31"/>
      <c r="GM117" s="31"/>
      <c r="GN117" s="31"/>
      <c r="GO117" s="31"/>
      <c r="GP117" s="31"/>
      <c r="GQ117" s="31"/>
      <c r="GR117" s="31"/>
      <c r="GS117" s="31"/>
      <c r="GT117" s="31"/>
      <c r="GU117" s="31"/>
      <c r="GV117" s="31"/>
      <c r="GW117" s="31"/>
      <c r="GX117" s="31"/>
      <c r="GY117" s="31"/>
      <c r="GZ117" s="31"/>
      <c r="HA117" s="31"/>
      <c r="HB117" s="31"/>
      <c r="HC117" s="31"/>
      <c r="HD117" s="31"/>
      <c r="HE117" s="31"/>
      <c r="HF117" s="31"/>
      <c r="HG117" s="31"/>
      <c r="HH117" s="31"/>
      <c r="HI117" s="31"/>
      <c r="HJ117" s="31"/>
      <c r="HK117" s="31"/>
      <c r="HL117" s="31"/>
      <c r="HM117" s="31"/>
      <c r="HN117" s="31"/>
      <c r="HO117" s="31"/>
      <c r="HP117" s="31"/>
      <c r="HQ117" s="31"/>
      <c r="HR117" s="31"/>
      <c r="HS117" s="31"/>
      <c r="HT117" s="31"/>
      <c r="HU117" s="31"/>
      <c r="HV117" s="31"/>
      <c r="HW117" s="31"/>
      <c r="HX117" s="31"/>
      <c r="HY117" s="31"/>
      <c r="HZ117" s="31"/>
      <c r="IA117" s="31"/>
      <c r="IB117" s="31"/>
      <c r="IC117" s="31"/>
      <c r="ID117" s="31"/>
      <c r="IE117" s="31"/>
      <c r="IF117" s="31"/>
      <c r="IG117" s="31"/>
      <c r="IH117" s="31"/>
      <c r="II117" s="31"/>
      <c r="IJ117" s="31"/>
      <c r="IK117" s="31"/>
      <c r="IL117" s="31"/>
      <c r="IM117" s="31"/>
      <c r="IN117" s="31"/>
      <c r="IO117" s="31"/>
      <c r="IP117" s="31"/>
      <c r="IQ117" s="31"/>
      <c r="IR117" s="31"/>
      <c r="IS117" s="108"/>
      <c r="IT117" s="108"/>
    </row>
    <row r="118" spans="1:254" s="28" customFormat="1" ht="21.75" customHeight="1">
      <c r="A118" s="98"/>
      <c r="B118" s="93"/>
      <c r="C118" s="94"/>
      <c r="D118" s="101"/>
      <c r="H118" s="97"/>
      <c r="I118" s="97"/>
      <c r="J118" s="95"/>
      <c r="K118" s="94"/>
      <c r="L118" s="94"/>
      <c r="M118" s="29"/>
      <c r="N118" s="29"/>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c r="DR118" s="31"/>
      <c r="DS118" s="31"/>
      <c r="DT118" s="31"/>
      <c r="DU118" s="31"/>
      <c r="DV118" s="31"/>
      <c r="DW118" s="31"/>
      <c r="DX118" s="31"/>
      <c r="DY118" s="31"/>
      <c r="DZ118" s="31"/>
      <c r="EA118" s="31"/>
      <c r="EB118" s="31"/>
      <c r="EC118" s="31"/>
      <c r="ED118" s="31"/>
      <c r="EE118" s="31"/>
      <c r="EF118" s="31"/>
      <c r="EG118" s="31"/>
      <c r="EH118" s="31"/>
      <c r="EI118" s="31"/>
      <c r="EJ118" s="31"/>
      <c r="EK118" s="31"/>
      <c r="EL118" s="31"/>
      <c r="EM118" s="31"/>
      <c r="EN118" s="31"/>
      <c r="EO118" s="31"/>
      <c r="EP118" s="31"/>
      <c r="EQ118" s="31"/>
      <c r="ER118" s="31"/>
      <c r="ES118" s="31"/>
      <c r="ET118" s="31"/>
      <c r="EU118" s="31"/>
      <c r="EV118" s="31"/>
      <c r="EW118" s="31"/>
      <c r="EX118" s="31"/>
      <c r="EY118" s="31"/>
      <c r="EZ118" s="31"/>
      <c r="FA118" s="31"/>
      <c r="FB118" s="31"/>
      <c r="FC118" s="31"/>
      <c r="FD118" s="31"/>
      <c r="FE118" s="31"/>
      <c r="FF118" s="31"/>
      <c r="FG118" s="31"/>
      <c r="FH118" s="31"/>
      <c r="FI118" s="31"/>
      <c r="FJ118" s="31"/>
      <c r="FK118" s="31"/>
      <c r="FL118" s="31"/>
      <c r="FM118" s="31"/>
      <c r="FN118" s="31"/>
      <c r="FO118" s="31"/>
      <c r="FP118" s="31"/>
      <c r="FQ118" s="31"/>
      <c r="FR118" s="31"/>
      <c r="FS118" s="31"/>
      <c r="FT118" s="31"/>
      <c r="FU118" s="31"/>
      <c r="FV118" s="31"/>
      <c r="FW118" s="31"/>
      <c r="FX118" s="31"/>
      <c r="FY118" s="31"/>
      <c r="FZ118" s="31"/>
      <c r="GA118" s="31"/>
      <c r="GB118" s="31"/>
      <c r="GC118" s="31"/>
      <c r="GD118" s="31"/>
      <c r="GE118" s="31"/>
      <c r="GF118" s="31"/>
      <c r="GG118" s="31"/>
      <c r="GH118" s="31"/>
      <c r="GI118" s="31"/>
      <c r="GJ118" s="31"/>
      <c r="GK118" s="31"/>
      <c r="GL118" s="31"/>
      <c r="GM118" s="31"/>
      <c r="GN118" s="31"/>
      <c r="GO118" s="31"/>
      <c r="GP118" s="31"/>
      <c r="GQ118" s="31"/>
      <c r="GR118" s="31"/>
      <c r="GS118" s="31"/>
      <c r="GT118" s="31"/>
      <c r="GU118" s="31"/>
      <c r="GV118" s="31"/>
      <c r="GW118" s="31"/>
      <c r="GX118" s="31"/>
      <c r="GY118" s="31"/>
      <c r="GZ118" s="31"/>
      <c r="HA118" s="31"/>
      <c r="HB118" s="31"/>
      <c r="HC118" s="31"/>
      <c r="HD118" s="31"/>
      <c r="HE118" s="31"/>
      <c r="HF118" s="31"/>
      <c r="HG118" s="31"/>
      <c r="HH118" s="31"/>
      <c r="HI118" s="31"/>
      <c r="HJ118" s="31"/>
      <c r="HK118" s="31"/>
      <c r="HL118" s="31"/>
      <c r="HM118" s="31"/>
      <c r="HN118" s="31"/>
      <c r="HO118" s="31"/>
      <c r="HP118" s="31"/>
      <c r="HQ118" s="31"/>
      <c r="HR118" s="31"/>
      <c r="HS118" s="31"/>
      <c r="HT118" s="31"/>
      <c r="HU118" s="31"/>
      <c r="HV118" s="31"/>
      <c r="HW118" s="31"/>
      <c r="HX118" s="31"/>
      <c r="HY118" s="31"/>
      <c r="HZ118" s="31"/>
      <c r="IA118" s="31"/>
      <c r="IB118" s="31"/>
      <c r="IC118" s="31"/>
      <c r="ID118" s="31"/>
      <c r="IE118" s="31"/>
      <c r="IF118" s="31"/>
      <c r="IG118" s="31"/>
      <c r="IH118" s="31"/>
      <c r="II118" s="31"/>
      <c r="IJ118" s="31"/>
      <c r="IK118" s="31"/>
      <c r="IL118" s="31"/>
      <c r="IM118" s="31"/>
      <c r="IN118" s="31"/>
      <c r="IO118" s="31"/>
      <c r="IP118" s="31"/>
      <c r="IQ118" s="31"/>
      <c r="IR118" s="31"/>
      <c r="IS118" s="108"/>
      <c r="IT118" s="108"/>
    </row>
    <row r="119" spans="1:254" s="28" customFormat="1" ht="21.75" customHeight="1">
      <c r="A119" s="98"/>
      <c r="B119" s="93"/>
      <c r="C119" s="94"/>
      <c r="D119" s="101"/>
      <c r="H119" s="97"/>
      <c r="I119" s="97"/>
      <c r="J119" s="95"/>
      <c r="K119" s="94"/>
      <c r="L119" s="94"/>
      <c r="M119" s="29"/>
      <c r="N119" s="29"/>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c r="DR119" s="31"/>
      <c r="DS119" s="31"/>
      <c r="DT119" s="31"/>
      <c r="DU119" s="31"/>
      <c r="DV119" s="31"/>
      <c r="DW119" s="31"/>
      <c r="DX119" s="31"/>
      <c r="DY119" s="31"/>
      <c r="DZ119" s="31"/>
      <c r="EA119" s="31"/>
      <c r="EB119" s="31"/>
      <c r="EC119" s="31"/>
      <c r="ED119" s="31"/>
      <c r="EE119" s="31"/>
      <c r="EF119" s="31"/>
      <c r="EG119" s="31"/>
      <c r="EH119" s="31"/>
      <c r="EI119" s="31"/>
      <c r="EJ119" s="31"/>
      <c r="EK119" s="31"/>
      <c r="EL119" s="31"/>
      <c r="EM119" s="31"/>
      <c r="EN119" s="31"/>
      <c r="EO119" s="31"/>
      <c r="EP119" s="31"/>
      <c r="EQ119" s="31"/>
      <c r="ER119" s="31"/>
      <c r="ES119" s="31"/>
      <c r="ET119" s="31"/>
      <c r="EU119" s="31"/>
      <c r="EV119" s="31"/>
      <c r="EW119" s="31"/>
      <c r="EX119" s="31"/>
      <c r="EY119" s="31"/>
      <c r="EZ119" s="31"/>
      <c r="FA119" s="31"/>
      <c r="FB119" s="31"/>
      <c r="FC119" s="31"/>
      <c r="FD119" s="31"/>
      <c r="FE119" s="31"/>
      <c r="FF119" s="31"/>
      <c r="FG119" s="31"/>
      <c r="FH119" s="31"/>
      <c r="FI119" s="31"/>
      <c r="FJ119" s="31"/>
      <c r="FK119" s="31"/>
      <c r="FL119" s="31"/>
      <c r="FM119" s="31"/>
      <c r="FN119" s="31"/>
      <c r="FO119" s="31"/>
      <c r="FP119" s="31"/>
      <c r="FQ119" s="31"/>
      <c r="FR119" s="31"/>
      <c r="FS119" s="31"/>
      <c r="FT119" s="31"/>
      <c r="FU119" s="31"/>
      <c r="FV119" s="31"/>
      <c r="FW119" s="31"/>
      <c r="FX119" s="31"/>
      <c r="FY119" s="31"/>
      <c r="FZ119" s="31"/>
      <c r="GA119" s="31"/>
      <c r="GB119" s="31"/>
      <c r="GC119" s="31"/>
      <c r="GD119" s="31"/>
      <c r="GE119" s="31"/>
      <c r="GF119" s="31"/>
      <c r="GG119" s="31"/>
      <c r="GH119" s="31"/>
      <c r="GI119" s="31"/>
      <c r="GJ119" s="31"/>
      <c r="GK119" s="31"/>
      <c r="GL119" s="31"/>
      <c r="GM119" s="31"/>
      <c r="GN119" s="31"/>
      <c r="GO119" s="31"/>
      <c r="GP119" s="31"/>
      <c r="GQ119" s="31"/>
      <c r="GR119" s="31"/>
      <c r="GS119" s="31"/>
      <c r="GT119" s="31"/>
      <c r="GU119" s="31"/>
      <c r="GV119" s="31"/>
      <c r="GW119" s="31"/>
      <c r="GX119" s="31"/>
      <c r="GY119" s="31"/>
      <c r="GZ119" s="31"/>
      <c r="HA119" s="31"/>
      <c r="HB119" s="31"/>
      <c r="HC119" s="31"/>
      <c r="HD119" s="31"/>
      <c r="HE119" s="31"/>
      <c r="HF119" s="31"/>
      <c r="HG119" s="31"/>
      <c r="HH119" s="31"/>
      <c r="HI119" s="31"/>
      <c r="HJ119" s="31"/>
      <c r="HK119" s="31"/>
      <c r="HL119" s="31"/>
      <c r="HM119" s="31"/>
      <c r="HN119" s="31"/>
      <c r="HO119" s="31"/>
      <c r="HP119" s="31"/>
      <c r="HQ119" s="31"/>
      <c r="HR119" s="31"/>
      <c r="HS119" s="31"/>
      <c r="HT119" s="31"/>
      <c r="HU119" s="31"/>
      <c r="HV119" s="31"/>
      <c r="HW119" s="31"/>
      <c r="HX119" s="31"/>
      <c r="HY119" s="31"/>
      <c r="HZ119" s="31"/>
      <c r="IA119" s="31"/>
      <c r="IB119" s="31"/>
      <c r="IC119" s="31"/>
      <c r="ID119" s="31"/>
      <c r="IE119" s="31"/>
      <c r="IF119" s="31"/>
      <c r="IG119" s="31"/>
      <c r="IH119" s="31"/>
      <c r="II119" s="31"/>
      <c r="IJ119" s="31"/>
      <c r="IK119" s="31"/>
      <c r="IL119" s="31"/>
      <c r="IM119" s="31"/>
      <c r="IN119" s="31"/>
      <c r="IO119" s="31"/>
      <c r="IP119" s="31"/>
      <c r="IQ119" s="31"/>
      <c r="IR119" s="31"/>
      <c r="IS119" s="108"/>
      <c r="IT119" s="108"/>
    </row>
    <row r="120" spans="1:254" s="28" customFormat="1" ht="21.75" customHeight="1">
      <c r="A120" s="98"/>
      <c r="B120" s="93"/>
      <c r="C120" s="94"/>
      <c r="D120" s="101"/>
      <c r="H120" s="97"/>
      <c r="I120" s="97"/>
      <c r="J120" s="95"/>
      <c r="K120" s="94"/>
      <c r="L120" s="94"/>
      <c r="M120" s="29"/>
      <c r="N120" s="29"/>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c r="DR120" s="31"/>
      <c r="DS120" s="31"/>
      <c r="DT120" s="31"/>
      <c r="DU120" s="31"/>
      <c r="DV120" s="31"/>
      <c r="DW120" s="31"/>
      <c r="DX120" s="31"/>
      <c r="DY120" s="31"/>
      <c r="DZ120" s="31"/>
      <c r="EA120" s="31"/>
      <c r="EB120" s="31"/>
      <c r="EC120" s="31"/>
      <c r="ED120" s="31"/>
      <c r="EE120" s="31"/>
      <c r="EF120" s="31"/>
      <c r="EG120" s="31"/>
      <c r="EH120" s="31"/>
      <c r="EI120" s="31"/>
      <c r="EJ120" s="31"/>
      <c r="EK120" s="31"/>
      <c r="EL120" s="31"/>
      <c r="EM120" s="31"/>
      <c r="EN120" s="31"/>
      <c r="EO120" s="31"/>
      <c r="EP120" s="31"/>
      <c r="EQ120" s="31"/>
      <c r="ER120" s="31"/>
      <c r="ES120" s="31"/>
      <c r="ET120" s="31"/>
      <c r="EU120" s="31"/>
      <c r="EV120" s="31"/>
      <c r="EW120" s="31"/>
      <c r="EX120" s="31"/>
      <c r="EY120" s="31"/>
      <c r="EZ120" s="31"/>
      <c r="FA120" s="31"/>
      <c r="FB120" s="31"/>
      <c r="FC120" s="31"/>
      <c r="FD120" s="31"/>
      <c r="FE120" s="31"/>
      <c r="FF120" s="31"/>
      <c r="FG120" s="31"/>
      <c r="FH120" s="31"/>
      <c r="FI120" s="31"/>
      <c r="FJ120" s="31"/>
      <c r="FK120" s="31"/>
      <c r="FL120" s="31"/>
      <c r="FM120" s="31"/>
      <c r="FN120" s="31"/>
      <c r="FO120" s="31"/>
      <c r="FP120" s="31"/>
      <c r="FQ120" s="31"/>
      <c r="FR120" s="31"/>
      <c r="FS120" s="31"/>
      <c r="FT120" s="31"/>
      <c r="FU120" s="31"/>
      <c r="FV120" s="31"/>
      <c r="FW120" s="31"/>
      <c r="FX120" s="31"/>
      <c r="FY120" s="31"/>
      <c r="FZ120" s="31"/>
      <c r="GA120" s="31"/>
      <c r="GB120" s="31"/>
      <c r="GC120" s="31"/>
      <c r="GD120" s="31"/>
      <c r="GE120" s="31"/>
      <c r="GF120" s="31"/>
      <c r="GG120" s="31"/>
      <c r="GH120" s="31"/>
      <c r="GI120" s="31"/>
      <c r="GJ120" s="31"/>
      <c r="GK120" s="31"/>
      <c r="GL120" s="31"/>
      <c r="GM120" s="31"/>
      <c r="GN120" s="31"/>
      <c r="GO120" s="31"/>
      <c r="GP120" s="31"/>
      <c r="GQ120" s="31"/>
      <c r="GR120" s="31"/>
      <c r="GS120" s="31"/>
      <c r="GT120" s="31"/>
      <c r="GU120" s="31"/>
      <c r="GV120" s="31"/>
      <c r="GW120" s="31"/>
      <c r="GX120" s="31"/>
      <c r="GY120" s="31"/>
      <c r="GZ120" s="31"/>
      <c r="HA120" s="31"/>
      <c r="HB120" s="31"/>
      <c r="HC120" s="31"/>
      <c r="HD120" s="31"/>
      <c r="HE120" s="31"/>
      <c r="HF120" s="31"/>
      <c r="HG120" s="31"/>
      <c r="HH120" s="31"/>
      <c r="HI120" s="31"/>
      <c r="HJ120" s="31"/>
      <c r="HK120" s="31"/>
      <c r="HL120" s="31"/>
      <c r="HM120" s="31"/>
      <c r="HN120" s="31"/>
      <c r="HO120" s="31"/>
      <c r="HP120" s="31"/>
      <c r="HQ120" s="31"/>
      <c r="HR120" s="31"/>
      <c r="HS120" s="31"/>
      <c r="HT120" s="31"/>
      <c r="HU120" s="31"/>
      <c r="HV120" s="31"/>
      <c r="HW120" s="31"/>
      <c r="HX120" s="31"/>
      <c r="HY120" s="31"/>
      <c r="HZ120" s="31"/>
      <c r="IA120" s="31"/>
      <c r="IB120" s="31"/>
      <c r="IC120" s="31"/>
      <c r="ID120" s="31"/>
      <c r="IE120" s="31"/>
      <c r="IF120" s="31"/>
      <c r="IG120" s="31"/>
      <c r="IH120" s="31"/>
      <c r="II120" s="31"/>
      <c r="IJ120" s="31"/>
      <c r="IK120" s="31"/>
      <c r="IL120" s="31"/>
      <c r="IM120" s="31"/>
      <c r="IN120" s="31"/>
      <c r="IO120" s="31"/>
      <c r="IP120" s="31"/>
      <c r="IQ120" s="31"/>
      <c r="IR120" s="31"/>
      <c r="IS120" s="108"/>
      <c r="IT120" s="108"/>
    </row>
    <row r="121" spans="1:254" s="28" customFormat="1" ht="21.75" customHeight="1">
      <c r="A121" s="98"/>
      <c r="B121" s="93"/>
      <c r="C121" s="94"/>
      <c r="D121" s="101"/>
      <c r="H121" s="97"/>
      <c r="I121" s="97"/>
      <c r="J121" s="95"/>
      <c r="K121" s="94"/>
      <c r="L121" s="94"/>
      <c r="M121" s="29"/>
      <c r="N121" s="29"/>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c r="DR121" s="31"/>
      <c r="DS121" s="31"/>
      <c r="DT121" s="31"/>
      <c r="DU121" s="31"/>
      <c r="DV121" s="31"/>
      <c r="DW121" s="31"/>
      <c r="DX121" s="31"/>
      <c r="DY121" s="31"/>
      <c r="DZ121" s="31"/>
      <c r="EA121" s="31"/>
      <c r="EB121" s="31"/>
      <c r="EC121" s="31"/>
      <c r="ED121" s="31"/>
      <c r="EE121" s="31"/>
      <c r="EF121" s="31"/>
      <c r="EG121" s="31"/>
      <c r="EH121" s="31"/>
      <c r="EI121" s="31"/>
      <c r="EJ121" s="31"/>
      <c r="EK121" s="31"/>
      <c r="EL121" s="31"/>
      <c r="EM121" s="31"/>
      <c r="EN121" s="31"/>
      <c r="EO121" s="31"/>
      <c r="EP121" s="31"/>
      <c r="EQ121" s="31"/>
      <c r="ER121" s="31"/>
      <c r="ES121" s="31"/>
      <c r="ET121" s="31"/>
      <c r="EU121" s="31"/>
      <c r="EV121" s="31"/>
      <c r="EW121" s="31"/>
      <c r="EX121" s="31"/>
      <c r="EY121" s="31"/>
      <c r="EZ121" s="31"/>
      <c r="FA121" s="31"/>
      <c r="FB121" s="31"/>
      <c r="FC121" s="31"/>
      <c r="FD121" s="31"/>
      <c r="FE121" s="31"/>
      <c r="FF121" s="31"/>
      <c r="FG121" s="31"/>
      <c r="FH121" s="31"/>
      <c r="FI121" s="31"/>
      <c r="FJ121" s="31"/>
      <c r="FK121" s="31"/>
      <c r="FL121" s="31"/>
      <c r="FM121" s="31"/>
      <c r="FN121" s="31"/>
      <c r="FO121" s="31"/>
      <c r="FP121" s="31"/>
      <c r="FQ121" s="31"/>
      <c r="FR121" s="31"/>
      <c r="FS121" s="31"/>
      <c r="FT121" s="31"/>
      <c r="FU121" s="31"/>
      <c r="FV121" s="31"/>
      <c r="FW121" s="31"/>
      <c r="FX121" s="31"/>
      <c r="FY121" s="31"/>
      <c r="FZ121" s="31"/>
      <c r="GA121" s="31"/>
      <c r="GB121" s="31"/>
      <c r="GC121" s="31"/>
      <c r="GD121" s="31"/>
      <c r="GE121" s="31"/>
      <c r="GF121" s="31"/>
      <c r="GG121" s="31"/>
      <c r="GH121" s="31"/>
      <c r="GI121" s="31"/>
      <c r="GJ121" s="31"/>
      <c r="GK121" s="31"/>
      <c r="GL121" s="31"/>
      <c r="GM121" s="31"/>
      <c r="GN121" s="31"/>
      <c r="GO121" s="31"/>
      <c r="GP121" s="31"/>
      <c r="GQ121" s="31"/>
      <c r="GR121" s="31"/>
      <c r="GS121" s="31"/>
      <c r="GT121" s="31"/>
      <c r="GU121" s="31"/>
      <c r="GV121" s="31"/>
      <c r="GW121" s="31"/>
      <c r="GX121" s="31"/>
      <c r="GY121" s="31"/>
      <c r="GZ121" s="31"/>
      <c r="HA121" s="31"/>
      <c r="HB121" s="31"/>
      <c r="HC121" s="31"/>
      <c r="HD121" s="31"/>
      <c r="HE121" s="31"/>
      <c r="HF121" s="31"/>
      <c r="HG121" s="31"/>
      <c r="HH121" s="31"/>
      <c r="HI121" s="31"/>
      <c r="HJ121" s="31"/>
      <c r="HK121" s="31"/>
      <c r="HL121" s="31"/>
      <c r="HM121" s="31"/>
      <c r="HN121" s="31"/>
      <c r="HO121" s="31"/>
      <c r="HP121" s="31"/>
      <c r="HQ121" s="31"/>
      <c r="HR121" s="31"/>
      <c r="HS121" s="31"/>
      <c r="HT121" s="31"/>
      <c r="HU121" s="31"/>
      <c r="HV121" s="31"/>
      <c r="HW121" s="31"/>
      <c r="HX121" s="31"/>
      <c r="HY121" s="31"/>
      <c r="HZ121" s="31"/>
      <c r="IA121" s="31"/>
      <c r="IB121" s="31"/>
      <c r="IC121" s="31"/>
      <c r="ID121" s="31"/>
      <c r="IE121" s="31"/>
      <c r="IF121" s="31"/>
      <c r="IG121" s="31"/>
      <c r="IH121" s="31"/>
      <c r="II121" s="31"/>
      <c r="IJ121" s="31"/>
      <c r="IK121" s="31"/>
      <c r="IL121" s="31"/>
      <c r="IM121" s="31"/>
      <c r="IN121" s="31"/>
      <c r="IO121" s="31"/>
      <c r="IP121" s="31"/>
      <c r="IQ121" s="31"/>
      <c r="IR121" s="31"/>
      <c r="IS121" s="108"/>
      <c r="IT121" s="108"/>
    </row>
    <row r="122" spans="1:254" s="28" customFormat="1" ht="21.75" customHeight="1">
      <c r="A122" s="98"/>
      <c r="B122" s="93"/>
      <c r="C122" s="94"/>
      <c r="D122" s="101"/>
      <c r="H122" s="97"/>
      <c r="I122" s="97"/>
      <c r="J122" s="95"/>
      <c r="K122" s="94"/>
      <c r="L122" s="94"/>
      <c r="M122" s="29"/>
      <c r="N122" s="29"/>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c r="DR122" s="31"/>
      <c r="DS122" s="31"/>
      <c r="DT122" s="31"/>
      <c r="DU122" s="31"/>
      <c r="DV122" s="31"/>
      <c r="DW122" s="31"/>
      <c r="DX122" s="31"/>
      <c r="DY122" s="31"/>
      <c r="DZ122" s="31"/>
      <c r="EA122" s="31"/>
      <c r="EB122" s="31"/>
      <c r="EC122" s="31"/>
      <c r="ED122" s="31"/>
      <c r="EE122" s="31"/>
      <c r="EF122" s="31"/>
      <c r="EG122" s="31"/>
      <c r="EH122" s="31"/>
      <c r="EI122" s="31"/>
      <c r="EJ122" s="31"/>
      <c r="EK122" s="31"/>
      <c r="EL122" s="31"/>
      <c r="EM122" s="31"/>
      <c r="EN122" s="31"/>
      <c r="EO122" s="31"/>
      <c r="EP122" s="31"/>
      <c r="EQ122" s="31"/>
      <c r="ER122" s="31"/>
      <c r="ES122" s="31"/>
      <c r="ET122" s="31"/>
      <c r="EU122" s="31"/>
      <c r="EV122" s="31"/>
      <c r="EW122" s="31"/>
      <c r="EX122" s="31"/>
      <c r="EY122" s="31"/>
      <c r="EZ122" s="31"/>
      <c r="FA122" s="31"/>
      <c r="FB122" s="31"/>
      <c r="FC122" s="31"/>
      <c r="FD122" s="31"/>
      <c r="FE122" s="31"/>
      <c r="FF122" s="31"/>
      <c r="FG122" s="31"/>
      <c r="FH122" s="31"/>
      <c r="FI122" s="31"/>
      <c r="FJ122" s="31"/>
      <c r="FK122" s="31"/>
      <c r="FL122" s="31"/>
      <c r="FM122" s="31"/>
      <c r="FN122" s="31"/>
      <c r="FO122" s="31"/>
      <c r="FP122" s="31"/>
      <c r="FQ122" s="31"/>
      <c r="FR122" s="31"/>
      <c r="FS122" s="31"/>
      <c r="FT122" s="31"/>
      <c r="FU122" s="31"/>
      <c r="FV122" s="31"/>
      <c r="FW122" s="31"/>
      <c r="FX122" s="31"/>
      <c r="FY122" s="31"/>
      <c r="FZ122" s="31"/>
      <c r="GA122" s="31"/>
      <c r="GB122" s="31"/>
      <c r="GC122" s="31"/>
      <c r="GD122" s="31"/>
      <c r="GE122" s="31"/>
      <c r="GF122" s="31"/>
      <c r="GG122" s="31"/>
      <c r="GH122" s="31"/>
      <c r="GI122" s="31"/>
      <c r="GJ122" s="31"/>
      <c r="GK122" s="31"/>
      <c r="GL122" s="31"/>
      <c r="GM122" s="31"/>
      <c r="GN122" s="31"/>
      <c r="GO122" s="31"/>
      <c r="GP122" s="31"/>
      <c r="GQ122" s="31"/>
      <c r="GR122" s="31"/>
      <c r="GS122" s="31"/>
      <c r="GT122" s="31"/>
      <c r="GU122" s="31"/>
      <c r="GV122" s="31"/>
      <c r="GW122" s="31"/>
      <c r="GX122" s="31"/>
      <c r="GY122" s="31"/>
      <c r="GZ122" s="31"/>
      <c r="HA122" s="31"/>
      <c r="HB122" s="31"/>
      <c r="HC122" s="31"/>
      <c r="HD122" s="31"/>
      <c r="HE122" s="31"/>
      <c r="HF122" s="31"/>
      <c r="HG122" s="31"/>
      <c r="HH122" s="31"/>
      <c r="HI122" s="31"/>
      <c r="HJ122" s="31"/>
      <c r="HK122" s="31"/>
      <c r="HL122" s="31"/>
      <c r="HM122" s="31"/>
      <c r="HN122" s="31"/>
      <c r="HO122" s="31"/>
      <c r="HP122" s="31"/>
      <c r="HQ122" s="31"/>
      <c r="HR122" s="31"/>
      <c r="HS122" s="31"/>
      <c r="HT122" s="31"/>
      <c r="HU122" s="31"/>
      <c r="HV122" s="31"/>
      <c r="HW122" s="31"/>
      <c r="HX122" s="31"/>
      <c r="HY122" s="31"/>
      <c r="HZ122" s="31"/>
      <c r="IA122" s="31"/>
      <c r="IB122" s="31"/>
      <c r="IC122" s="31"/>
      <c r="ID122" s="31"/>
      <c r="IE122" s="31"/>
      <c r="IF122" s="31"/>
      <c r="IG122" s="31"/>
      <c r="IH122" s="31"/>
      <c r="II122" s="31"/>
      <c r="IJ122" s="31"/>
      <c r="IK122" s="31"/>
      <c r="IL122" s="31"/>
      <c r="IM122" s="31"/>
      <c r="IN122" s="31"/>
      <c r="IO122" s="31"/>
      <c r="IP122" s="31"/>
      <c r="IQ122" s="31"/>
      <c r="IR122" s="31"/>
      <c r="IS122" s="108"/>
      <c r="IT122" s="108"/>
    </row>
    <row r="123" spans="1:254" s="28" customFormat="1" ht="21.75" customHeight="1">
      <c r="A123" s="98"/>
      <c r="B123" s="93"/>
      <c r="C123" s="94"/>
      <c r="D123" s="101"/>
      <c r="H123" s="97"/>
      <c r="I123" s="97"/>
      <c r="J123" s="95"/>
      <c r="K123" s="94"/>
      <c r="L123" s="94"/>
      <c r="M123" s="29"/>
      <c r="N123" s="29"/>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c r="DR123" s="31"/>
      <c r="DS123" s="31"/>
      <c r="DT123" s="31"/>
      <c r="DU123" s="31"/>
      <c r="DV123" s="31"/>
      <c r="DW123" s="31"/>
      <c r="DX123" s="31"/>
      <c r="DY123" s="31"/>
      <c r="DZ123" s="31"/>
      <c r="EA123" s="31"/>
      <c r="EB123" s="31"/>
      <c r="EC123" s="31"/>
      <c r="ED123" s="31"/>
      <c r="EE123" s="31"/>
      <c r="EF123" s="31"/>
      <c r="EG123" s="31"/>
      <c r="EH123" s="31"/>
      <c r="EI123" s="31"/>
      <c r="EJ123" s="31"/>
      <c r="EK123" s="31"/>
      <c r="EL123" s="31"/>
      <c r="EM123" s="31"/>
      <c r="EN123" s="31"/>
      <c r="EO123" s="31"/>
      <c r="EP123" s="31"/>
      <c r="EQ123" s="31"/>
      <c r="ER123" s="31"/>
      <c r="ES123" s="31"/>
      <c r="ET123" s="31"/>
      <c r="EU123" s="31"/>
      <c r="EV123" s="31"/>
      <c r="EW123" s="31"/>
      <c r="EX123" s="31"/>
      <c r="EY123" s="31"/>
      <c r="EZ123" s="31"/>
      <c r="FA123" s="31"/>
      <c r="FB123" s="31"/>
      <c r="FC123" s="31"/>
      <c r="FD123" s="31"/>
      <c r="FE123" s="31"/>
      <c r="FF123" s="31"/>
      <c r="FG123" s="31"/>
      <c r="FH123" s="31"/>
      <c r="FI123" s="31"/>
      <c r="FJ123" s="31"/>
      <c r="FK123" s="31"/>
      <c r="FL123" s="31"/>
      <c r="FM123" s="31"/>
      <c r="FN123" s="31"/>
      <c r="FO123" s="31"/>
      <c r="FP123" s="31"/>
      <c r="FQ123" s="31"/>
      <c r="FR123" s="31"/>
      <c r="FS123" s="31"/>
      <c r="FT123" s="31"/>
      <c r="FU123" s="31"/>
      <c r="FV123" s="31"/>
      <c r="FW123" s="31"/>
      <c r="FX123" s="31"/>
      <c r="FY123" s="31"/>
      <c r="FZ123" s="31"/>
      <c r="GA123" s="31"/>
      <c r="GB123" s="31"/>
      <c r="GC123" s="31"/>
      <c r="GD123" s="31"/>
      <c r="GE123" s="31"/>
      <c r="GF123" s="31"/>
      <c r="GG123" s="31"/>
      <c r="GH123" s="31"/>
      <c r="GI123" s="31"/>
      <c r="GJ123" s="31"/>
      <c r="GK123" s="31"/>
      <c r="GL123" s="31"/>
      <c r="GM123" s="31"/>
      <c r="GN123" s="31"/>
      <c r="GO123" s="31"/>
      <c r="GP123" s="31"/>
      <c r="GQ123" s="31"/>
      <c r="GR123" s="31"/>
      <c r="GS123" s="31"/>
      <c r="GT123" s="31"/>
      <c r="GU123" s="31"/>
      <c r="GV123" s="31"/>
      <c r="GW123" s="31"/>
      <c r="GX123" s="31"/>
      <c r="GY123" s="31"/>
      <c r="GZ123" s="31"/>
      <c r="HA123" s="31"/>
      <c r="HB123" s="31"/>
      <c r="HC123" s="31"/>
      <c r="HD123" s="31"/>
      <c r="HE123" s="31"/>
      <c r="HF123" s="31"/>
      <c r="HG123" s="31"/>
      <c r="HH123" s="31"/>
      <c r="HI123" s="31"/>
      <c r="HJ123" s="31"/>
      <c r="HK123" s="31"/>
      <c r="HL123" s="31"/>
      <c r="HM123" s="31"/>
      <c r="HN123" s="31"/>
      <c r="HO123" s="31"/>
      <c r="HP123" s="31"/>
      <c r="HQ123" s="31"/>
      <c r="HR123" s="31"/>
      <c r="HS123" s="31"/>
      <c r="HT123" s="31"/>
      <c r="HU123" s="31"/>
      <c r="HV123" s="31"/>
      <c r="HW123" s="31"/>
      <c r="HX123" s="31"/>
      <c r="HY123" s="31"/>
      <c r="HZ123" s="31"/>
      <c r="IA123" s="31"/>
      <c r="IB123" s="31"/>
      <c r="IC123" s="31"/>
      <c r="ID123" s="31"/>
      <c r="IE123" s="31"/>
      <c r="IF123" s="31"/>
      <c r="IG123" s="31"/>
      <c r="IH123" s="31"/>
      <c r="II123" s="31"/>
      <c r="IJ123" s="31"/>
      <c r="IK123" s="31"/>
      <c r="IL123" s="31"/>
      <c r="IM123" s="31"/>
      <c r="IN123" s="31"/>
      <c r="IO123" s="31"/>
      <c r="IP123" s="31"/>
      <c r="IQ123" s="31"/>
      <c r="IR123" s="31"/>
      <c r="IS123" s="108"/>
      <c r="IT123" s="108"/>
    </row>
    <row r="124" spans="1:254" s="28" customFormat="1" ht="21.75" customHeight="1">
      <c r="A124" s="98"/>
      <c r="B124" s="93"/>
      <c r="C124" s="94"/>
      <c r="D124" s="95"/>
      <c r="H124" s="97"/>
      <c r="I124" s="97"/>
      <c r="J124" s="97"/>
      <c r="K124" s="94"/>
      <c r="L124" s="94"/>
      <c r="M124" s="29"/>
      <c r="N124" s="29"/>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c r="DR124" s="31"/>
      <c r="DS124" s="31"/>
      <c r="DT124" s="31"/>
      <c r="DU124" s="31"/>
      <c r="DV124" s="31"/>
      <c r="DW124" s="31"/>
      <c r="DX124" s="31"/>
      <c r="DY124" s="31"/>
      <c r="DZ124" s="31"/>
      <c r="EA124" s="31"/>
      <c r="EB124" s="31"/>
      <c r="EC124" s="31"/>
      <c r="ED124" s="31"/>
      <c r="EE124" s="31"/>
      <c r="EF124" s="31"/>
      <c r="EG124" s="31"/>
      <c r="EH124" s="31"/>
      <c r="EI124" s="31"/>
      <c r="EJ124" s="31"/>
      <c r="EK124" s="31"/>
      <c r="EL124" s="31"/>
      <c r="EM124" s="31"/>
      <c r="EN124" s="31"/>
      <c r="EO124" s="31"/>
      <c r="EP124" s="31"/>
      <c r="EQ124" s="31"/>
      <c r="ER124" s="31"/>
      <c r="ES124" s="31"/>
      <c r="ET124" s="31"/>
      <c r="EU124" s="31"/>
      <c r="EV124" s="31"/>
      <c r="EW124" s="31"/>
      <c r="EX124" s="31"/>
      <c r="EY124" s="31"/>
      <c r="EZ124" s="31"/>
      <c r="FA124" s="31"/>
      <c r="FB124" s="31"/>
      <c r="FC124" s="31"/>
      <c r="FD124" s="31"/>
      <c r="FE124" s="31"/>
      <c r="FF124" s="31"/>
      <c r="FG124" s="31"/>
      <c r="FH124" s="31"/>
      <c r="FI124" s="31"/>
      <c r="FJ124" s="31"/>
      <c r="FK124" s="31"/>
      <c r="FL124" s="31"/>
      <c r="FM124" s="31"/>
      <c r="FN124" s="31"/>
      <c r="FO124" s="31"/>
      <c r="FP124" s="31"/>
      <c r="FQ124" s="31"/>
      <c r="FR124" s="31"/>
      <c r="FS124" s="31"/>
      <c r="FT124" s="31"/>
      <c r="FU124" s="31"/>
      <c r="FV124" s="31"/>
      <c r="FW124" s="31"/>
      <c r="FX124" s="31"/>
      <c r="FY124" s="31"/>
      <c r="FZ124" s="31"/>
      <c r="GA124" s="31"/>
      <c r="GB124" s="31"/>
      <c r="GC124" s="31"/>
      <c r="GD124" s="31"/>
      <c r="GE124" s="31"/>
      <c r="GF124" s="31"/>
      <c r="GG124" s="31"/>
      <c r="GH124" s="31"/>
      <c r="GI124" s="31"/>
      <c r="GJ124" s="31"/>
      <c r="GK124" s="31"/>
      <c r="GL124" s="31"/>
      <c r="GM124" s="31"/>
      <c r="GN124" s="31"/>
      <c r="GO124" s="31"/>
      <c r="GP124" s="31"/>
      <c r="GQ124" s="31"/>
      <c r="GR124" s="31"/>
      <c r="GS124" s="31"/>
      <c r="GT124" s="31"/>
      <c r="GU124" s="31"/>
      <c r="GV124" s="31"/>
      <c r="GW124" s="31"/>
      <c r="GX124" s="31"/>
      <c r="GY124" s="31"/>
      <c r="GZ124" s="31"/>
      <c r="HA124" s="31"/>
      <c r="HB124" s="31"/>
      <c r="HC124" s="31"/>
      <c r="HD124" s="31"/>
      <c r="HE124" s="31"/>
      <c r="HF124" s="31"/>
      <c r="HG124" s="31"/>
      <c r="HH124" s="31"/>
      <c r="HI124" s="31"/>
      <c r="HJ124" s="31"/>
      <c r="HK124" s="31"/>
      <c r="HL124" s="31"/>
      <c r="HM124" s="31"/>
      <c r="HN124" s="31"/>
      <c r="HO124" s="31"/>
      <c r="HP124" s="31"/>
      <c r="HQ124" s="31"/>
      <c r="HR124" s="31"/>
      <c r="HS124" s="31"/>
      <c r="HT124" s="31"/>
      <c r="HU124" s="31"/>
      <c r="HV124" s="31"/>
      <c r="HW124" s="31"/>
      <c r="HX124" s="31"/>
      <c r="HY124" s="31"/>
      <c r="HZ124" s="31"/>
      <c r="IA124" s="31"/>
      <c r="IB124" s="31"/>
      <c r="IC124" s="31"/>
      <c r="ID124" s="31"/>
      <c r="IE124" s="31"/>
      <c r="IF124" s="31"/>
      <c r="IG124" s="31"/>
      <c r="IH124" s="31"/>
      <c r="II124" s="31"/>
      <c r="IJ124" s="31"/>
      <c r="IK124" s="31"/>
      <c r="IL124" s="31"/>
      <c r="IM124" s="31"/>
      <c r="IN124" s="31"/>
      <c r="IO124" s="31"/>
      <c r="IP124" s="31"/>
      <c r="IQ124" s="31"/>
      <c r="IR124" s="31"/>
      <c r="IS124" s="108"/>
      <c r="IT124" s="108"/>
    </row>
    <row r="125" spans="1:254" s="28" customFormat="1" ht="21.75" customHeight="1">
      <c r="A125" s="98"/>
      <c r="B125" s="93"/>
      <c r="C125" s="94"/>
      <c r="D125" s="95"/>
      <c r="H125" s="97"/>
      <c r="I125" s="97"/>
      <c r="J125" s="95"/>
      <c r="K125" s="94"/>
      <c r="L125" s="94"/>
      <c r="M125" s="29"/>
      <c r="N125" s="29"/>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c r="DR125" s="31"/>
      <c r="DS125" s="31"/>
      <c r="DT125" s="31"/>
      <c r="DU125" s="31"/>
      <c r="DV125" s="31"/>
      <c r="DW125" s="31"/>
      <c r="DX125" s="31"/>
      <c r="DY125" s="31"/>
      <c r="DZ125" s="31"/>
      <c r="EA125" s="31"/>
      <c r="EB125" s="31"/>
      <c r="EC125" s="31"/>
      <c r="ED125" s="31"/>
      <c r="EE125" s="31"/>
      <c r="EF125" s="31"/>
      <c r="EG125" s="31"/>
      <c r="EH125" s="31"/>
      <c r="EI125" s="31"/>
      <c r="EJ125" s="31"/>
      <c r="EK125" s="31"/>
      <c r="EL125" s="31"/>
      <c r="EM125" s="31"/>
      <c r="EN125" s="31"/>
      <c r="EO125" s="31"/>
      <c r="EP125" s="31"/>
      <c r="EQ125" s="31"/>
      <c r="ER125" s="31"/>
      <c r="ES125" s="31"/>
      <c r="ET125" s="31"/>
      <c r="EU125" s="31"/>
      <c r="EV125" s="31"/>
      <c r="EW125" s="31"/>
      <c r="EX125" s="31"/>
      <c r="EY125" s="31"/>
      <c r="EZ125" s="31"/>
      <c r="FA125" s="31"/>
      <c r="FB125" s="31"/>
      <c r="FC125" s="31"/>
      <c r="FD125" s="31"/>
      <c r="FE125" s="31"/>
      <c r="FF125" s="31"/>
      <c r="FG125" s="31"/>
      <c r="FH125" s="31"/>
      <c r="FI125" s="31"/>
      <c r="FJ125" s="31"/>
      <c r="FK125" s="31"/>
      <c r="FL125" s="31"/>
      <c r="FM125" s="31"/>
      <c r="FN125" s="31"/>
      <c r="FO125" s="31"/>
      <c r="FP125" s="31"/>
      <c r="FQ125" s="31"/>
      <c r="FR125" s="31"/>
      <c r="FS125" s="31"/>
      <c r="FT125" s="31"/>
      <c r="FU125" s="31"/>
      <c r="FV125" s="31"/>
      <c r="FW125" s="31"/>
      <c r="FX125" s="31"/>
      <c r="FY125" s="31"/>
      <c r="FZ125" s="31"/>
      <c r="GA125" s="31"/>
      <c r="GB125" s="31"/>
      <c r="GC125" s="31"/>
      <c r="GD125" s="31"/>
      <c r="GE125" s="31"/>
      <c r="GF125" s="31"/>
      <c r="GG125" s="31"/>
      <c r="GH125" s="31"/>
      <c r="GI125" s="31"/>
      <c r="GJ125" s="31"/>
      <c r="GK125" s="31"/>
      <c r="GL125" s="31"/>
      <c r="GM125" s="31"/>
      <c r="GN125" s="31"/>
      <c r="GO125" s="31"/>
      <c r="GP125" s="31"/>
      <c r="GQ125" s="31"/>
      <c r="GR125" s="31"/>
      <c r="GS125" s="31"/>
      <c r="GT125" s="31"/>
      <c r="GU125" s="31"/>
      <c r="GV125" s="31"/>
      <c r="GW125" s="31"/>
      <c r="GX125" s="31"/>
      <c r="GY125" s="31"/>
      <c r="GZ125" s="31"/>
      <c r="HA125" s="31"/>
      <c r="HB125" s="31"/>
      <c r="HC125" s="31"/>
      <c r="HD125" s="31"/>
      <c r="HE125" s="31"/>
      <c r="HF125" s="31"/>
      <c r="HG125" s="31"/>
      <c r="HH125" s="31"/>
      <c r="HI125" s="31"/>
      <c r="HJ125" s="31"/>
      <c r="HK125" s="31"/>
      <c r="HL125" s="31"/>
      <c r="HM125" s="31"/>
      <c r="HN125" s="31"/>
      <c r="HO125" s="31"/>
      <c r="HP125" s="31"/>
      <c r="HQ125" s="31"/>
      <c r="HR125" s="31"/>
      <c r="HS125" s="31"/>
      <c r="HT125" s="31"/>
      <c r="HU125" s="31"/>
      <c r="HV125" s="31"/>
      <c r="HW125" s="31"/>
      <c r="HX125" s="31"/>
      <c r="HY125" s="31"/>
      <c r="HZ125" s="31"/>
      <c r="IA125" s="31"/>
      <c r="IB125" s="31"/>
      <c r="IC125" s="31"/>
      <c r="ID125" s="31"/>
      <c r="IE125" s="31"/>
      <c r="IF125" s="31"/>
      <c r="IG125" s="31"/>
      <c r="IH125" s="31"/>
      <c r="II125" s="31"/>
      <c r="IJ125" s="31"/>
      <c r="IK125" s="31"/>
      <c r="IL125" s="31"/>
      <c r="IM125" s="31"/>
      <c r="IN125" s="31"/>
      <c r="IO125" s="31"/>
      <c r="IP125" s="31"/>
      <c r="IQ125" s="31"/>
      <c r="IR125" s="31"/>
      <c r="IS125" s="108"/>
      <c r="IT125" s="108"/>
    </row>
    <row r="126" spans="1:254" s="28" customFormat="1" ht="21.75" customHeight="1">
      <c r="A126" s="98"/>
      <c r="B126" s="93"/>
      <c r="C126" s="94"/>
      <c r="D126" s="101"/>
      <c r="H126" s="97"/>
      <c r="I126" s="97"/>
      <c r="J126" s="95"/>
      <c r="K126" s="94"/>
      <c r="L126" s="94"/>
      <c r="M126" s="29"/>
      <c r="N126" s="29"/>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c r="DR126" s="31"/>
      <c r="DS126" s="31"/>
      <c r="DT126" s="31"/>
      <c r="DU126" s="31"/>
      <c r="DV126" s="31"/>
      <c r="DW126" s="31"/>
      <c r="DX126" s="31"/>
      <c r="DY126" s="31"/>
      <c r="DZ126" s="31"/>
      <c r="EA126" s="31"/>
      <c r="EB126" s="31"/>
      <c r="EC126" s="31"/>
      <c r="ED126" s="31"/>
      <c r="EE126" s="31"/>
      <c r="EF126" s="31"/>
      <c r="EG126" s="31"/>
      <c r="EH126" s="31"/>
      <c r="EI126" s="31"/>
      <c r="EJ126" s="31"/>
      <c r="EK126" s="31"/>
      <c r="EL126" s="31"/>
      <c r="EM126" s="31"/>
      <c r="EN126" s="31"/>
      <c r="EO126" s="31"/>
      <c r="EP126" s="31"/>
      <c r="EQ126" s="31"/>
      <c r="ER126" s="31"/>
      <c r="ES126" s="31"/>
      <c r="ET126" s="31"/>
      <c r="EU126" s="31"/>
      <c r="EV126" s="31"/>
      <c r="EW126" s="31"/>
      <c r="EX126" s="31"/>
      <c r="EY126" s="31"/>
      <c r="EZ126" s="31"/>
      <c r="FA126" s="31"/>
      <c r="FB126" s="31"/>
      <c r="FC126" s="31"/>
      <c r="FD126" s="31"/>
      <c r="FE126" s="31"/>
      <c r="FF126" s="31"/>
      <c r="FG126" s="31"/>
      <c r="FH126" s="31"/>
      <c r="FI126" s="31"/>
      <c r="FJ126" s="31"/>
      <c r="FK126" s="31"/>
      <c r="FL126" s="31"/>
      <c r="FM126" s="31"/>
      <c r="FN126" s="31"/>
      <c r="FO126" s="31"/>
      <c r="FP126" s="31"/>
      <c r="FQ126" s="31"/>
      <c r="FR126" s="31"/>
      <c r="FS126" s="31"/>
      <c r="FT126" s="31"/>
      <c r="FU126" s="31"/>
      <c r="FV126" s="31"/>
      <c r="FW126" s="31"/>
      <c r="FX126" s="31"/>
      <c r="FY126" s="31"/>
      <c r="FZ126" s="31"/>
      <c r="GA126" s="31"/>
      <c r="GB126" s="31"/>
      <c r="GC126" s="31"/>
      <c r="GD126" s="31"/>
      <c r="GE126" s="31"/>
      <c r="GF126" s="31"/>
      <c r="GG126" s="31"/>
      <c r="GH126" s="31"/>
      <c r="GI126" s="31"/>
      <c r="GJ126" s="31"/>
      <c r="GK126" s="31"/>
      <c r="GL126" s="31"/>
      <c r="GM126" s="31"/>
      <c r="GN126" s="31"/>
      <c r="GO126" s="31"/>
      <c r="GP126" s="31"/>
      <c r="GQ126" s="31"/>
      <c r="GR126" s="31"/>
      <c r="GS126" s="31"/>
      <c r="GT126" s="31"/>
      <c r="GU126" s="31"/>
      <c r="GV126" s="31"/>
      <c r="GW126" s="31"/>
      <c r="GX126" s="31"/>
      <c r="GY126" s="31"/>
      <c r="GZ126" s="31"/>
      <c r="HA126" s="31"/>
      <c r="HB126" s="31"/>
      <c r="HC126" s="31"/>
      <c r="HD126" s="31"/>
      <c r="HE126" s="31"/>
      <c r="HF126" s="31"/>
      <c r="HG126" s="31"/>
      <c r="HH126" s="31"/>
      <c r="HI126" s="31"/>
      <c r="HJ126" s="31"/>
      <c r="HK126" s="31"/>
      <c r="HL126" s="31"/>
      <c r="HM126" s="31"/>
      <c r="HN126" s="31"/>
      <c r="HO126" s="31"/>
      <c r="HP126" s="31"/>
      <c r="HQ126" s="31"/>
      <c r="HR126" s="31"/>
      <c r="HS126" s="31"/>
      <c r="HT126" s="31"/>
      <c r="HU126" s="31"/>
      <c r="HV126" s="31"/>
      <c r="HW126" s="31"/>
      <c r="HX126" s="31"/>
      <c r="HY126" s="31"/>
      <c r="HZ126" s="31"/>
      <c r="IA126" s="31"/>
      <c r="IB126" s="31"/>
      <c r="IC126" s="31"/>
      <c r="ID126" s="31"/>
      <c r="IE126" s="31"/>
      <c r="IF126" s="31"/>
      <c r="IG126" s="31"/>
      <c r="IH126" s="31"/>
      <c r="II126" s="31"/>
      <c r="IJ126" s="31"/>
      <c r="IK126" s="31"/>
      <c r="IL126" s="31"/>
      <c r="IM126" s="31"/>
      <c r="IN126" s="31"/>
      <c r="IO126" s="31"/>
      <c r="IP126" s="31"/>
      <c r="IQ126" s="31"/>
      <c r="IR126" s="31"/>
      <c r="IS126" s="108"/>
      <c r="IT126" s="108"/>
    </row>
    <row r="127" spans="1:254" s="28" customFormat="1" ht="21.75" customHeight="1">
      <c r="A127" s="98"/>
      <c r="B127" s="93"/>
      <c r="C127" s="94"/>
      <c r="D127" s="95"/>
      <c r="H127" s="97"/>
      <c r="I127" s="97"/>
      <c r="J127" s="95"/>
      <c r="K127" s="94"/>
      <c r="L127" s="94"/>
      <c r="M127" s="29"/>
      <c r="N127" s="29"/>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c r="EC127" s="31"/>
      <c r="ED127" s="31"/>
      <c r="EE127" s="31"/>
      <c r="EF127" s="31"/>
      <c r="EG127" s="31"/>
      <c r="EH127" s="31"/>
      <c r="EI127" s="31"/>
      <c r="EJ127" s="31"/>
      <c r="EK127" s="31"/>
      <c r="EL127" s="31"/>
      <c r="EM127" s="31"/>
      <c r="EN127" s="31"/>
      <c r="EO127" s="31"/>
      <c r="EP127" s="31"/>
      <c r="EQ127" s="31"/>
      <c r="ER127" s="31"/>
      <c r="ES127" s="31"/>
      <c r="ET127" s="31"/>
      <c r="EU127" s="31"/>
      <c r="EV127" s="31"/>
      <c r="EW127" s="31"/>
      <c r="EX127" s="31"/>
      <c r="EY127" s="31"/>
      <c r="EZ127" s="31"/>
      <c r="FA127" s="31"/>
      <c r="FB127" s="31"/>
      <c r="FC127" s="31"/>
      <c r="FD127" s="31"/>
      <c r="FE127" s="31"/>
      <c r="FF127" s="31"/>
      <c r="FG127" s="31"/>
      <c r="FH127" s="31"/>
      <c r="FI127" s="31"/>
      <c r="FJ127" s="31"/>
      <c r="FK127" s="31"/>
      <c r="FL127" s="31"/>
      <c r="FM127" s="31"/>
      <c r="FN127" s="31"/>
      <c r="FO127" s="31"/>
      <c r="FP127" s="31"/>
      <c r="FQ127" s="31"/>
      <c r="FR127" s="31"/>
      <c r="FS127" s="31"/>
      <c r="FT127" s="31"/>
      <c r="FU127" s="31"/>
      <c r="FV127" s="31"/>
      <c r="FW127" s="31"/>
      <c r="FX127" s="31"/>
      <c r="FY127" s="31"/>
      <c r="FZ127" s="31"/>
      <c r="GA127" s="31"/>
      <c r="GB127" s="31"/>
      <c r="GC127" s="31"/>
      <c r="GD127" s="31"/>
      <c r="GE127" s="31"/>
      <c r="GF127" s="31"/>
      <c r="GG127" s="31"/>
      <c r="GH127" s="31"/>
      <c r="GI127" s="31"/>
      <c r="GJ127" s="31"/>
      <c r="GK127" s="31"/>
      <c r="GL127" s="31"/>
      <c r="GM127" s="31"/>
      <c r="GN127" s="31"/>
      <c r="GO127" s="31"/>
      <c r="GP127" s="31"/>
      <c r="GQ127" s="31"/>
      <c r="GR127" s="31"/>
      <c r="GS127" s="31"/>
      <c r="GT127" s="31"/>
      <c r="GU127" s="31"/>
      <c r="GV127" s="31"/>
      <c r="GW127" s="31"/>
      <c r="GX127" s="31"/>
      <c r="GY127" s="31"/>
      <c r="GZ127" s="31"/>
      <c r="HA127" s="31"/>
      <c r="HB127" s="31"/>
      <c r="HC127" s="31"/>
      <c r="HD127" s="31"/>
      <c r="HE127" s="31"/>
      <c r="HF127" s="31"/>
      <c r="HG127" s="31"/>
      <c r="HH127" s="31"/>
      <c r="HI127" s="31"/>
      <c r="HJ127" s="31"/>
      <c r="HK127" s="31"/>
      <c r="HL127" s="31"/>
      <c r="HM127" s="31"/>
      <c r="HN127" s="31"/>
      <c r="HO127" s="31"/>
      <c r="HP127" s="31"/>
      <c r="HQ127" s="31"/>
      <c r="HR127" s="31"/>
      <c r="HS127" s="31"/>
      <c r="HT127" s="31"/>
      <c r="HU127" s="31"/>
      <c r="HV127" s="31"/>
      <c r="HW127" s="31"/>
      <c r="HX127" s="31"/>
      <c r="HY127" s="31"/>
      <c r="HZ127" s="31"/>
      <c r="IA127" s="31"/>
      <c r="IB127" s="31"/>
      <c r="IC127" s="31"/>
      <c r="ID127" s="31"/>
      <c r="IE127" s="31"/>
      <c r="IF127" s="31"/>
      <c r="IG127" s="31"/>
      <c r="IH127" s="31"/>
      <c r="II127" s="31"/>
      <c r="IJ127" s="31"/>
      <c r="IK127" s="31"/>
      <c r="IL127" s="31"/>
      <c r="IM127" s="31"/>
      <c r="IN127" s="31"/>
      <c r="IO127" s="31"/>
      <c r="IP127" s="31"/>
      <c r="IQ127" s="31"/>
      <c r="IR127" s="31"/>
      <c r="IS127" s="108"/>
      <c r="IT127" s="108"/>
    </row>
    <row r="128" spans="1:254" s="28" customFormat="1" ht="21.75" customHeight="1">
      <c r="A128" s="98"/>
      <c r="B128" s="93"/>
      <c r="C128" s="94"/>
      <c r="D128" s="95"/>
      <c r="H128" s="97"/>
      <c r="I128" s="97"/>
      <c r="J128" s="95"/>
      <c r="K128" s="94"/>
      <c r="L128" s="94"/>
      <c r="M128" s="106"/>
      <c r="N128" s="107"/>
      <c r="O128" s="29"/>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c r="EC128" s="31"/>
      <c r="ED128" s="31"/>
      <c r="EE128" s="31"/>
      <c r="EF128" s="31"/>
      <c r="EG128" s="31"/>
      <c r="EH128" s="31"/>
      <c r="EI128" s="31"/>
      <c r="EJ128" s="31"/>
      <c r="EK128" s="31"/>
      <c r="EL128" s="31"/>
      <c r="EM128" s="31"/>
      <c r="EN128" s="31"/>
      <c r="EO128" s="31"/>
      <c r="EP128" s="31"/>
      <c r="EQ128" s="31"/>
      <c r="ER128" s="31"/>
      <c r="ES128" s="31"/>
      <c r="ET128" s="31"/>
      <c r="EU128" s="31"/>
      <c r="EV128" s="31"/>
      <c r="EW128" s="31"/>
      <c r="EX128" s="31"/>
      <c r="EY128" s="31"/>
      <c r="EZ128" s="31"/>
      <c r="FA128" s="31"/>
      <c r="FB128" s="31"/>
      <c r="FC128" s="31"/>
      <c r="FD128" s="31"/>
      <c r="FE128" s="31"/>
      <c r="FF128" s="31"/>
      <c r="FG128" s="31"/>
      <c r="FH128" s="31"/>
      <c r="FI128" s="31"/>
      <c r="FJ128" s="31"/>
      <c r="FK128" s="31"/>
      <c r="FL128" s="31"/>
      <c r="FM128" s="31"/>
      <c r="FN128" s="31"/>
      <c r="FO128" s="31"/>
      <c r="FP128" s="31"/>
      <c r="FQ128" s="31"/>
      <c r="FR128" s="31"/>
      <c r="FS128" s="31"/>
      <c r="FT128" s="31"/>
      <c r="FU128" s="31"/>
      <c r="FV128" s="31"/>
      <c r="FW128" s="31"/>
      <c r="FX128" s="31"/>
      <c r="FY128" s="31"/>
      <c r="FZ128" s="31"/>
      <c r="GA128" s="31"/>
      <c r="GB128" s="31"/>
      <c r="GC128" s="31"/>
      <c r="GD128" s="31"/>
      <c r="GE128" s="31"/>
      <c r="GF128" s="31"/>
      <c r="GG128" s="31"/>
      <c r="GH128" s="31"/>
      <c r="GI128" s="31"/>
      <c r="GJ128" s="31"/>
      <c r="GK128" s="31"/>
      <c r="GL128" s="31"/>
      <c r="GM128" s="31"/>
      <c r="GN128" s="31"/>
      <c r="GO128" s="31"/>
      <c r="GP128" s="31"/>
      <c r="GQ128" s="31"/>
      <c r="GR128" s="31"/>
      <c r="GS128" s="31"/>
      <c r="GT128" s="31"/>
      <c r="GU128" s="31"/>
      <c r="GV128" s="31"/>
      <c r="GW128" s="31"/>
      <c r="GX128" s="31"/>
      <c r="GY128" s="31"/>
      <c r="GZ128" s="31"/>
      <c r="HA128" s="31"/>
      <c r="HB128" s="31"/>
      <c r="HC128" s="31"/>
      <c r="HD128" s="31"/>
      <c r="HE128" s="31"/>
      <c r="HF128" s="31"/>
      <c r="HG128" s="31"/>
      <c r="HH128" s="31"/>
      <c r="HI128" s="31"/>
      <c r="HJ128" s="31"/>
      <c r="HK128" s="31"/>
      <c r="HL128" s="31"/>
      <c r="HM128" s="31"/>
      <c r="HN128" s="31"/>
      <c r="HO128" s="31"/>
      <c r="HP128" s="31"/>
      <c r="HQ128" s="31"/>
      <c r="HR128" s="31"/>
      <c r="HS128" s="31"/>
      <c r="HT128" s="31"/>
      <c r="HU128" s="31"/>
      <c r="HV128" s="31"/>
      <c r="HW128" s="31"/>
      <c r="HX128" s="31"/>
      <c r="HY128" s="31"/>
      <c r="HZ128" s="31"/>
      <c r="IA128" s="31"/>
      <c r="IB128" s="31"/>
      <c r="IC128" s="31"/>
      <c r="ID128" s="31"/>
      <c r="IE128" s="31"/>
      <c r="IF128" s="31"/>
      <c r="IG128" s="31"/>
      <c r="IH128" s="31"/>
      <c r="II128" s="31"/>
      <c r="IJ128" s="31"/>
      <c r="IK128" s="31"/>
      <c r="IL128" s="31"/>
      <c r="IM128" s="31"/>
      <c r="IN128" s="31"/>
      <c r="IO128" s="31"/>
      <c r="IP128" s="31"/>
      <c r="IQ128" s="31"/>
      <c r="IR128" s="31"/>
      <c r="IS128" s="108"/>
      <c r="IT128" s="108"/>
    </row>
    <row r="129" spans="1:254" s="28" customFormat="1" ht="21.75" customHeight="1">
      <c r="A129" s="98"/>
      <c r="B129" s="93"/>
      <c r="C129" s="109"/>
      <c r="D129" s="95"/>
      <c r="H129" s="97"/>
      <c r="I129" s="97"/>
      <c r="J129" s="95"/>
      <c r="K129" s="94"/>
      <c r="L129" s="94"/>
      <c r="M129" s="29"/>
      <c r="N129" s="29"/>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c r="DR129" s="31"/>
      <c r="DS129" s="31"/>
      <c r="DT129" s="31"/>
      <c r="DU129" s="31"/>
      <c r="DV129" s="31"/>
      <c r="DW129" s="31"/>
      <c r="DX129" s="31"/>
      <c r="DY129" s="31"/>
      <c r="DZ129" s="31"/>
      <c r="EA129" s="31"/>
      <c r="EB129" s="31"/>
      <c r="EC129" s="31"/>
      <c r="ED129" s="31"/>
      <c r="EE129" s="31"/>
      <c r="EF129" s="31"/>
      <c r="EG129" s="31"/>
      <c r="EH129" s="31"/>
      <c r="EI129" s="31"/>
      <c r="EJ129" s="31"/>
      <c r="EK129" s="31"/>
      <c r="EL129" s="31"/>
      <c r="EM129" s="31"/>
      <c r="EN129" s="31"/>
      <c r="EO129" s="31"/>
      <c r="EP129" s="31"/>
      <c r="EQ129" s="31"/>
      <c r="ER129" s="31"/>
      <c r="ES129" s="31"/>
      <c r="ET129" s="31"/>
      <c r="EU129" s="31"/>
      <c r="EV129" s="31"/>
      <c r="EW129" s="31"/>
      <c r="EX129" s="31"/>
      <c r="EY129" s="31"/>
      <c r="EZ129" s="31"/>
      <c r="FA129" s="31"/>
      <c r="FB129" s="31"/>
      <c r="FC129" s="31"/>
      <c r="FD129" s="31"/>
      <c r="FE129" s="31"/>
      <c r="FF129" s="31"/>
      <c r="FG129" s="31"/>
      <c r="FH129" s="31"/>
      <c r="FI129" s="31"/>
      <c r="FJ129" s="31"/>
      <c r="FK129" s="31"/>
      <c r="FL129" s="31"/>
      <c r="FM129" s="31"/>
      <c r="FN129" s="31"/>
      <c r="FO129" s="31"/>
      <c r="FP129" s="31"/>
      <c r="FQ129" s="31"/>
      <c r="FR129" s="31"/>
      <c r="FS129" s="31"/>
      <c r="FT129" s="31"/>
      <c r="FU129" s="31"/>
      <c r="FV129" s="31"/>
      <c r="FW129" s="31"/>
      <c r="FX129" s="31"/>
      <c r="FY129" s="31"/>
      <c r="FZ129" s="31"/>
      <c r="GA129" s="31"/>
      <c r="GB129" s="31"/>
      <c r="GC129" s="31"/>
      <c r="GD129" s="31"/>
      <c r="GE129" s="31"/>
      <c r="GF129" s="31"/>
      <c r="GG129" s="31"/>
      <c r="GH129" s="31"/>
      <c r="GI129" s="31"/>
      <c r="GJ129" s="31"/>
      <c r="GK129" s="31"/>
      <c r="GL129" s="31"/>
      <c r="GM129" s="31"/>
      <c r="GN129" s="31"/>
      <c r="GO129" s="31"/>
      <c r="GP129" s="31"/>
      <c r="GQ129" s="31"/>
      <c r="GR129" s="31"/>
      <c r="GS129" s="31"/>
      <c r="GT129" s="31"/>
      <c r="GU129" s="31"/>
      <c r="GV129" s="31"/>
      <c r="GW129" s="31"/>
      <c r="GX129" s="31"/>
      <c r="GY129" s="31"/>
      <c r="GZ129" s="31"/>
      <c r="HA129" s="31"/>
      <c r="HB129" s="31"/>
      <c r="HC129" s="31"/>
      <c r="HD129" s="31"/>
      <c r="HE129" s="31"/>
      <c r="HF129" s="31"/>
      <c r="HG129" s="31"/>
      <c r="HH129" s="31"/>
      <c r="HI129" s="31"/>
      <c r="HJ129" s="31"/>
      <c r="HK129" s="31"/>
      <c r="HL129" s="31"/>
      <c r="HM129" s="31"/>
      <c r="HN129" s="31"/>
      <c r="HO129" s="31"/>
      <c r="HP129" s="31"/>
      <c r="HQ129" s="31"/>
      <c r="HR129" s="31"/>
      <c r="HS129" s="31"/>
      <c r="HT129" s="31"/>
      <c r="HU129" s="31"/>
      <c r="HV129" s="31"/>
      <c r="HW129" s="31"/>
      <c r="HX129" s="31"/>
      <c r="HY129" s="31"/>
      <c r="HZ129" s="31"/>
      <c r="IA129" s="31"/>
      <c r="IB129" s="31"/>
      <c r="IC129" s="31"/>
      <c r="ID129" s="31"/>
      <c r="IE129" s="31"/>
      <c r="IF129" s="31"/>
      <c r="IG129" s="31"/>
      <c r="IH129" s="31"/>
      <c r="II129" s="31"/>
      <c r="IJ129" s="31"/>
      <c r="IK129" s="31"/>
      <c r="IL129" s="31"/>
      <c r="IM129" s="31"/>
      <c r="IN129" s="31"/>
      <c r="IO129" s="31"/>
      <c r="IP129" s="31"/>
      <c r="IQ129" s="31"/>
      <c r="IR129" s="31"/>
      <c r="IS129" s="108"/>
      <c r="IT129" s="108"/>
    </row>
    <row r="130" spans="1:254" s="29" customFormat="1" ht="21.75" customHeight="1">
      <c r="A130" s="98"/>
      <c r="B130" s="110"/>
      <c r="C130" s="94"/>
      <c r="D130" s="95"/>
      <c r="H130" s="97"/>
      <c r="I130" s="97"/>
      <c r="J130" s="95"/>
      <c r="K130" s="94"/>
      <c r="L130" s="94"/>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c r="DR130" s="31"/>
      <c r="DS130" s="31"/>
      <c r="DT130" s="31"/>
      <c r="DU130" s="31"/>
      <c r="DV130" s="31"/>
      <c r="DW130" s="31"/>
      <c r="DX130" s="31"/>
      <c r="DY130" s="31"/>
      <c r="DZ130" s="31"/>
      <c r="EA130" s="31"/>
      <c r="EB130" s="31"/>
      <c r="EC130" s="31"/>
      <c r="ED130" s="31"/>
      <c r="EE130" s="31"/>
      <c r="EF130" s="31"/>
      <c r="EG130" s="31"/>
      <c r="EH130" s="31"/>
      <c r="EI130" s="31"/>
      <c r="EJ130" s="31"/>
      <c r="EK130" s="31"/>
      <c r="EL130" s="31"/>
      <c r="EM130" s="31"/>
      <c r="EN130" s="31"/>
      <c r="EO130" s="31"/>
      <c r="EP130" s="31"/>
      <c r="EQ130" s="31"/>
      <c r="ER130" s="31"/>
      <c r="ES130" s="31"/>
      <c r="ET130" s="31"/>
      <c r="EU130" s="31"/>
      <c r="EV130" s="31"/>
      <c r="EW130" s="31"/>
      <c r="EX130" s="31"/>
      <c r="EY130" s="31"/>
      <c r="EZ130" s="31"/>
      <c r="FA130" s="31"/>
      <c r="FB130" s="31"/>
      <c r="FC130" s="31"/>
      <c r="FD130" s="31"/>
      <c r="FE130" s="31"/>
      <c r="FF130" s="31"/>
      <c r="FG130" s="31"/>
      <c r="FH130" s="31"/>
      <c r="FI130" s="31"/>
      <c r="FJ130" s="31"/>
      <c r="FK130" s="31"/>
      <c r="FL130" s="31"/>
      <c r="FM130" s="31"/>
      <c r="FN130" s="31"/>
      <c r="FO130" s="31"/>
      <c r="FP130" s="31"/>
      <c r="FQ130" s="31"/>
      <c r="FR130" s="31"/>
      <c r="FS130" s="31"/>
      <c r="FT130" s="31"/>
      <c r="FU130" s="31"/>
      <c r="FV130" s="31"/>
      <c r="FW130" s="31"/>
      <c r="FX130" s="31"/>
      <c r="FY130" s="31"/>
      <c r="FZ130" s="31"/>
      <c r="GA130" s="31"/>
      <c r="GB130" s="31"/>
      <c r="GC130" s="31"/>
      <c r="GD130" s="31"/>
      <c r="GE130" s="31"/>
      <c r="GF130" s="31"/>
      <c r="GG130" s="31"/>
      <c r="GH130" s="31"/>
      <c r="GI130" s="31"/>
      <c r="GJ130" s="31"/>
      <c r="GK130" s="31"/>
      <c r="GL130" s="31"/>
      <c r="GM130" s="31"/>
      <c r="GN130" s="31"/>
      <c r="GO130" s="31"/>
      <c r="GP130" s="31"/>
      <c r="GQ130" s="31"/>
      <c r="GR130" s="31"/>
      <c r="GS130" s="31"/>
      <c r="GT130" s="31"/>
      <c r="GU130" s="31"/>
      <c r="GV130" s="31"/>
      <c r="GW130" s="31"/>
      <c r="GX130" s="31"/>
      <c r="GY130" s="31"/>
      <c r="GZ130" s="31"/>
      <c r="HA130" s="31"/>
      <c r="HB130" s="31"/>
      <c r="HC130" s="31"/>
      <c r="HD130" s="31"/>
      <c r="HE130" s="31"/>
      <c r="HF130" s="31"/>
      <c r="HG130" s="31"/>
      <c r="HH130" s="31"/>
      <c r="HI130" s="31"/>
      <c r="HJ130" s="31"/>
      <c r="HK130" s="31"/>
      <c r="HL130" s="31"/>
      <c r="HM130" s="31"/>
      <c r="HN130" s="31"/>
      <c r="HO130" s="31"/>
      <c r="HP130" s="31"/>
      <c r="HQ130" s="31"/>
      <c r="HR130" s="31"/>
      <c r="HS130" s="31"/>
      <c r="HT130" s="31"/>
      <c r="HU130" s="31"/>
      <c r="HV130" s="31"/>
      <c r="HW130" s="31"/>
      <c r="HX130" s="31"/>
      <c r="HY130" s="31"/>
      <c r="HZ130" s="31"/>
      <c r="IA130" s="31"/>
      <c r="IB130" s="31"/>
      <c r="IC130" s="31"/>
      <c r="ID130" s="31"/>
      <c r="IE130" s="31"/>
      <c r="IF130" s="31"/>
      <c r="IG130" s="31"/>
      <c r="IH130" s="31"/>
      <c r="II130" s="31"/>
      <c r="IJ130" s="31"/>
      <c r="IK130" s="31"/>
      <c r="IL130" s="31"/>
      <c r="IM130" s="31"/>
      <c r="IN130" s="31"/>
      <c r="IO130" s="31"/>
      <c r="IP130" s="31"/>
      <c r="IQ130" s="31"/>
      <c r="IR130" s="31"/>
      <c r="IS130" s="108"/>
      <c r="IT130" s="108"/>
    </row>
    <row r="131" spans="1:254" s="29" customFormat="1" ht="21.75" customHeight="1">
      <c r="A131" s="98"/>
      <c r="B131" s="110"/>
      <c r="C131" s="94"/>
      <c r="D131" s="95"/>
      <c r="H131" s="97"/>
      <c r="I131" s="97"/>
      <c r="J131" s="95"/>
      <c r="K131" s="94"/>
      <c r="L131" s="94"/>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c r="DR131" s="31"/>
      <c r="DS131" s="31"/>
      <c r="DT131" s="31"/>
      <c r="DU131" s="31"/>
      <c r="DV131" s="31"/>
      <c r="DW131" s="31"/>
      <c r="DX131" s="31"/>
      <c r="DY131" s="31"/>
      <c r="DZ131" s="31"/>
      <c r="EA131" s="31"/>
      <c r="EB131" s="31"/>
      <c r="EC131" s="31"/>
      <c r="ED131" s="31"/>
      <c r="EE131" s="31"/>
      <c r="EF131" s="31"/>
      <c r="EG131" s="31"/>
      <c r="EH131" s="31"/>
      <c r="EI131" s="31"/>
      <c r="EJ131" s="31"/>
      <c r="EK131" s="31"/>
      <c r="EL131" s="31"/>
      <c r="EM131" s="31"/>
      <c r="EN131" s="31"/>
      <c r="EO131" s="31"/>
      <c r="EP131" s="31"/>
      <c r="EQ131" s="31"/>
      <c r="ER131" s="31"/>
      <c r="ES131" s="31"/>
      <c r="ET131" s="31"/>
      <c r="EU131" s="31"/>
      <c r="EV131" s="31"/>
      <c r="EW131" s="31"/>
      <c r="EX131" s="31"/>
      <c r="EY131" s="31"/>
      <c r="EZ131" s="31"/>
      <c r="FA131" s="31"/>
      <c r="FB131" s="31"/>
      <c r="FC131" s="31"/>
      <c r="FD131" s="31"/>
      <c r="FE131" s="31"/>
      <c r="FF131" s="31"/>
      <c r="FG131" s="31"/>
      <c r="FH131" s="31"/>
      <c r="FI131" s="31"/>
      <c r="FJ131" s="31"/>
      <c r="FK131" s="31"/>
      <c r="FL131" s="31"/>
      <c r="FM131" s="31"/>
      <c r="FN131" s="31"/>
      <c r="FO131" s="31"/>
      <c r="FP131" s="31"/>
      <c r="FQ131" s="31"/>
      <c r="FR131" s="31"/>
      <c r="FS131" s="31"/>
      <c r="FT131" s="31"/>
      <c r="FU131" s="31"/>
      <c r="FV131" s="31"/>
      <c r="FW131" s="31"/>
      <c r="FX131" s="31"/>
      <c r="FY131" s="31"/>
      <c r="FZ131" s="31"/>
      <c r="GA131" s="31"/>
      <c r="GB131" s="31"/>
      <c r="GC131" s="31"/>
      <c r="GD131" s="31"/>
      <c r="GE131" s="31"/>
      <c r="GF131" s="31"/>
      <c r="GG131" s="31"/>
      <c r="GH131" s="31"/>
      <c r="GI131" s="31"/>
      <c r="GJ131" s="31"/>
      <c r="GK131" s="31"/>
      <c r="GL131" s="31"/>
      <c r="GM131" s="31"/>
      <c r="GN131" s="31"/>
      <c r="GO131" s="31"/>
      <c r="GP131" s="31"/>
      <c r="GQ131" s="31"/>
      <c r="GR131" s="31"/>
      <c r="GS131" s="31"/>
      <c r="GT131" s="31"/>
      <c r="GU131" s="31"/>
      <c r="GV131" s="31"/>
      <c r="GW131" s="31"/>
      <c r="GX131" s="31"/>
      <c r="GY131" s="31"/>
      <c r="GZ131" s="31"/>
      <c r="HA131" s="31"/>
      <c r="HB131" s="31"/>
      <c r="HC131" s="31"/>
      <c r="HD131" s="31"/>
      <c r="HE131" s="31"/>
      <c r="HF131" s="31"/>
      <c r="HG131" s="31"/>
      <c r="HH131" s="31"/>
      <c r="HI131" s="31"/>
      <c r="HJ131" s="31"/>
      <c r="HK131" s="31"/>
      <c r="HL131" s="31"/>
      <c r="HM131" s="31"/>
      <c r="HN131" s="31"/>
      <c r="HO131" s="31"/>
      <c r="HP131" s="31"/>
      <c r="HQ131" s="31"/>
      <c r="HR131" s="31"/>
      <c r="HS131" s="31"/>
      <c r="HT131" s="31"/>
      <c r="HU131" s="31"/>
      <c r="HV131" s="31"/>
      <c r="HW131" s="31"/>
      <c r="HX131" s="31"/>
      <c r="HY131" s="31"/>
      <c r="HZ131" s="31"/>
      <c r="IA131" s="31"/>
      <c r="IB131" s="31"/>
      <c r="IC131" s="31"/>
      <c r="ID131" s="31"/>
      <c r="IE131" s="31"/>
      <c r="IF131" s="31"/>
      <c r="IG131" s="31"/>
      <c r="IH131" s="31"/>
      <c r="II131" s="31"/>
      <c r="IJ131" s="31"/>
      <c r="IK131" s="31"/>
      <c r="IL131" s="31"/>
      <c r="IM131" s="31"/>
      <c r="IN131" s="31"/>
      <c r="IO131" s="31"/>
      <c r="IP131" s="31"/>
      <c r="IQ131" s="31"/>
      <c r="IR131" s="31"/>
      <c r="IS131" s="108"/>
      <c r="IT131" s="108"/>
    </row>
    <row r="132" spans="1:254" s="28" customFormat="1" ht="21.75" customHeight="1">
      <c r="A132" s="98"/>
      <c r="B132" s="109"/>
      <c r="C132" s="94"/>
      <c r="D132" s="97"/>
      <c r="H132" s="97"/>
      <c r="I132" s="97"/>
      <c r="J132" s="95"/>
      <c r="K132" s="94"/>
      <c r="L132" s="94"/>
      <c r="M132" s="29"/>
      <c r="N132" s="29"/>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c r="DR132" s="31"/>
      <c r="DS132" s="31"/>
      <c r="DT132" s="31"/>
      <c r="DU132" s="31"/>
      <c r="DV132" s="31"/>
      <c r="DW132" s="31"/>
      <c r="DX132" s="31"/>
      <c r="DY132" s="31"/>
      <c r="DZ132" s="31"/>
      <c r="EA132" s="31"/>
      <c r="EB132" s="31"/>
      <c r="EC132" s="31"/>
      <c r="ED132" s="31"/>
      <c r="EE132" s="31"/>
      <c r="EF132" s="31"/>
      <c r="EG132" s="31"/>
      <c r="EH132" s="31"/>
      <c r="EI132" s="31"/>
      <c r="EJ132" s="31"/>
      <c r="EK132" s="31"/>
      <c r="EL132" s="31"/>
      <c r="EM132" s="31"/>
      <c r="EN132" s="31"/>
      <c r="EO132" s="31"/>
      <c r="EP132" s="31"/>
      <c r="EQ132" s="31"/>
      <c r="ER132" s="31"/>
      <c r="ES132" s="31"/>
      <c r="ET132" s="31"/>
      <c r="EU132" s="31"/>
      <c r="EV132" s="31"/>
      <c r="EW132" s="31"/>
      <c r="EX132" s="31"/>
      <c r="EY132" s="31"/>
      <c r="EZ132" s="31"/>
      <c r="FA132" s="31"/>
      <c r="FB132" s="31"/>
      <c r="FC132" s="31"/>
      <c r="FD132" s="31"/>
      <c r="FE132" s="31"/>
      <c r="FF132" s="31"/>
      <c r="FG132" s="31"/>
      <c r="FH132" s="31"/>
      <c r="FI132" s="31"/>
      <c r="FJ132" s="31"/>
      <c r="FK132" s="31"/>
      <c r="FL132" s="31"/>
      <c r="FM132" s="31"/>
      <c r="FN132" s="31"/>
      <c r="FO132" s="31"/>
      <c r="FP132" s="31"/>
      <c r="FQ132" s="31"/>
      <c r="FR132" s="31"/>
      <c r="FS132" s="31"/>
      <c r="FT132" s="31"/>
      <c r="FU132" s="31"/>
      <c r="FV132" s="31"/>
      <c r="FW132" s="31"/>
      <c r="FX132" s="31"/>
      <c r="FY132" s="31"/>
      <c r="FZ132" s="31"/>
      <c r="GA132" s="31"/>
      <c r="GB132" s="31"/>
      <c r="GC132" s="31"/>
      <c r="GD132" s="31"/>
      <c r="GE132" s="31"/>
      <c r="GF132" s="31"/>
      <c r="GG132" s="31"/>
      <c r="GH132" s="31"/>
      <c r="GI132" s="31"/>
      <c r="GJ132" s="31"/>
      <c r="GK132" s="31"/>
      <c r="GL132" s="31"/>
      <c r="GM132" s="31"/>
      <c r="GN132" s="31"/>
      <c r="GO132" s="31"/>
      <c r="GP132" s="31"/>
      <c r="GQ132" s="31"/>
      <c r="GR132" s="31"/>
      <c r="GS132" s="31"/>
      <c r="GT132" s="31"/>
      <c r="GU132" s="31"/>
      <c r="GV132" s="31"/>
      <c r="GW132" s="31"/>
      <c r="GX132" s="31"/>
      <c r="GY132" s="31"/>
      <c r="GZ132" s="31"/>
      <c r="HA132" s="31"/>
      <c r="HB132" s="31"/>
      <c r="HC132" s="31"/>
      <c r="HD132" s="31"/>
      <c r="HE132" s="31"/>
      <c r="HF132" s="31"/>
      <c r="HG132" s="31"/>
      <c r="HH132" s="31"/>
      <c r="HI132" s="31"/>
      <c r="HJ132" s="31"/>
      <c r="HK132" s="31"/>
      <c r="HL132" s="31"/>
      <c r="HM132" s="31"/>
      <c r="HN132" s="31"/>
      <c r="HO132" s="31"/>
      <c r="HP132" s="31"/>
      <c r="HQ132" s="31"/>
      <c r="HR132" s="31"/>
      <c r="HS132" s="31"/>
      <c r="HT132" s="31"/>
      <c r="HU132" s="31"/>
      <c r="HV132" s="31"/>
      <c r="HW132" s="31"/>
      <c r="HX132" s="31"/>
      <c r="HY132" s="31"/>
      <c r="HZ132" s="31"/>
      <c r="IA132" s="31"/>
      <c r="IB132" s="31"/>
      <c r="IC132" s="31"/>
      <c r="ID132" s="31"/>
      <c r="IE132" s="31"/>
      <c r="IF132" s="31"/>
      <c r="IG132" s="31"/>
      <c r="IH132" s="31"/>
      <c r="II132" s="31"/>
      <c r="IJ132" s="31"/>
      <c r="IK132" s="31"/>
      <c r="IL132" s="31"/>
      <c r="IM132" s="31"/>
      <c r="IN132" s="31"/>
      <c r="IO132" s="31"/>
      <c r="IP132" s="31"/>
      <c r="IQ132" s="31"/>
      <c r="IR132" s="31"/>
      <c r="IS132" s="108"/>
      <c r="IT132" s="108"/>
    </row>
    <row r="133" spans="1:254" s="28" customFormat="1" ht="21.75" customHeight="1">
      <c r="A133" s="98"/>
      <c r="B133" s="109"/>
      <c r="C133" s="94"/>
      <c r="D133" s="95"/>
      <c r="H133" s="97"/>
      <c r="I133" s="97"/>
      <c r="J133" s="95"/>
      <c r="K133" s="94"/>
      <c r="L133" s="94"/>
      <c r="M133" s="29"/>
      <c r="N133" s="29"/>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c r="DR133" s="31"/>
      <c r="DS133" s="31"/>
      <c r="DT133" s="31"/>
      <c r="DU133" s="31"/>
      <c r="DV133" s="31"/>
      <c r="DW133" s="31"/>
      <c r="DX133" s="31"/>
      <c r="DY133" s="31"/>
      <c r="DZ133" s="31"/>
      <c r="EA133" s="31"/>
      <c r="EB133" s="31"/>
      <c r="EC133" s="31"/>
      <c r="ED133" s="31"/>
      <c r="EE133" s="31"/>
      <c r="EF133" s="31"/>
      <c r="EG133" s="31"/>
      <c r="EH133" s="31"/>
      <c r="EI133" s="31"/>
      <c r="EJ133" s="31"/>
      <c r="EK133" s="31"/>
      <c r="EL133" s="31"/>
      <c r="EM133" s="31"/>
      <c r="EN133" s="31"/>
      <c r="EO133" s="31"/>
      <c r="EP133" s="31"/>
      <c r="EQ133" s="31"/>
      <c r="ER133" s="31"/>
      <c r="ES133" s="31"/>
      <c r="ET133" s="31"/>
      <c r="EU133" s="31"/>
      <c r="EV133" s="31"/>
      <c r="EW133" s="31"/>
      <c r="EX133" s="31"/>
      <c r="EY133" s="31"/>
      <c r="EZ133" s="31"/>
      <c r="FA133" s="31"/>
      <c r="FB133" s="31"/>
      <c r="FC133" s="31"/>
      <c r="FD133" s="31"/>
      <c r="FE133" s="31"/>
      <c r="FF133" s="31"/>
      <c r="FG133" s="31"/>
      <c r="FH133" s="31"/>
      <c r="FI133" s="31"/>
      <c r="FJ133" s="31"/>
      <c r="FK133" s="31"/>
      <c r="FL133" s="31"/>
      <c r="FM133" s="31"/>
      <c r="FN133" s="31"/>
      <c r="FO133" s="31"/>
      <c r="FP133" s="31"/>
      <c r="FQ133" s="31"/>
      <c r="FR133" s="31"/>
      <c r="FS133" s="31"/>
      <c r="FT133" s="31"/>
      <c r="FU133" s="31"/>
      <c r="FV133" s="31"/>
      <c r="FW133" s="31"/>
      <c r="FX133" s="31"/>
      <c r="FY133" s="31"/>
      <c r="FZ133" s="31"/>
      <c r="GA133" s="31"/>
      <c r="GB133" s="31"/>
      <c r="GC133" s="31"/>
      <c r="GD133" s="31"/>
      <c r="GE133" s="31"/>
      <c r="GF133" s="31"/>
      <c r="GG133" s="31"/>
      <c r="GH133" s="31"/>
      <c r="GI133" s="31"/>
      <c r="GJ133" s="31"/>
      <c r="GK133" s="31"/>
      <c r="GL133" s="31"/>
      <c r="GM133" s="31"/>
      <c r="GN133" s="31"/>
      <c r="GO133" s="31"/>
      <c r="GP133" s="31"/>
      <c r="GQ133" s="31"/>
      <c r="GR133" s="31"/>
      <c r="GS133" s="31"/>
      <c r="GT133" s="31"/>
      <c r="GU133" s="31"/>
      <c r="GV133" s="31"/>
      <c r="GW133" s="31"/>
      <c r="GX133" s="31"/>
      <c r="GY133" s="31"/>
      <c r="GZ133" s="31"/>
      <c r="HA133" s="31"/>
      <c r="HB133" s="31"/>
      <c r="HC133" s="31"/>
      <c r="HD133" s="31"/>
      <c r="HE133" s="31"/>
      <c r="HF133" s="31"/>
      <c r="HG133" s="31"/>
      <c r="HH133" s="31"/>
      <c r="HI133" s="31"/>
      <c r="HJ133" s="31"/>
      <c r="HK133" s="31"/>
      <c r="HL133" s="31"/>
      <c r="HM133" s="31"/>
      <c r="HN133" s="31"/>
      <c r="HO133" s="31"/>
      <c r="HP133" s="31"/>
      <c r="HQ133" s="31"/>
      <c r="HR133" s="31"/>
      <c r="HS133" s="31"/>
      <c r="HT133" s="31"/>
      <c r="HU133" s="31"/>
      <c r="HV133" s="31"/>
      <c r="HW133" s="31"/>
      <c r="HX133" s="31"/>
      <c r="HY133" s="31"/>
      <c r="HZ133" s="31"/>
      <c r="IA133" s="31"/>
      <c r="IB133" s="31"/>
      <c r="IC133" s="31"/>
      <c r="ID133" s="31"/>
      <c r="IE133" s="31"/>
      <c r="IF133" s="31"/>
      <c r="IG133" s="31"/>
      <c r="IH133" s="31"/>
      <c r="II133" s="31"/>
      <c r="IJ133" s="31"/>
      <c r="IK133" s="31"/>
      <c r="IL133" s="31"/>
      <c r="IM133" s="31"/>
      <c r="IN133" s="31"/>
      <c r="IO133" s="31"/>
      <c r="IP133" s="31"/>
      <c r="IQ133" s="31"/>
      <c r="IR133" s="31"/>
      <c r="IS133" s="108"/>
      <c r="IT133" s="108"/>
    </row>
    <row r="134" spans="1:254" s="28" customFormat="1" ht="21.75" customHeight="1">
      <c r="A134" s="98"/>
      <c r="B134" s="93"/>
      <c r="C134" s="94"/>
      <c r="D134" s="95"/>
      <c r="H134" s="97"/>
      <c r="I134" s="97"/>
      <c r="J134" s="95"/>
      <c r="K134" s="94"/>
      <c r="L134" s="94"/>
      <c r="M134" s="29"/>
      <c r="N134" s="29"/>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c r="DR134" s="31"/>
      <c r="DS134" s="31"/>
      <c r="DT134" s="31"/>
      <c r="DU134" s="31"/>
      <c r="DV134" s="31"/>
      <c r="DW134" s="31"/>
      <c r="DX134" s="31"/>
      <c r="DY134" s="31"/>
      <c r="DZ134" s="31"/>
      <c r="EA134" s="31"/>
      <c r="EB134" s="31"/>
      <c r="EC134" s="31"/>
      <c r="ED134" s="31"/>
      <c r="EE134" s="31"/>
      <c r="EF134" s="31"/>
      <c r="EG134" s="31"/>
      <c r="EH134" s="31"/>
      <c r="EI134" s="31"/>
      <c r="EJ134" s="31"/>
      <c r="EK134" s="31"/>
      <c r="EL134" s="31"/>
      <c r="EM134" s="31"/>
      <c r="EN134" s="31"/>
      <c r="EO134" s="31"/>
      <c r="EP134" s="31"/>
      <c r="EQ134" s="31"/>
      <c r="ER134" s="31"/>
      <c r="ES134" s="31"/>
      <c r="ET134" s="31"/>
      <c r="EU134" s="31"/>
      <c r="EV134" s="31"/>
      <c r="EW134" s="31"/>
      <c r="EX134" s="31"/>
      <c r="EY134" s="31"/>
      <c r="EZ134" s="31"/>
      <c r="FA134" s="31"/>
      <c r="FB134" s="31"/>
      <c r="FC134" s="31"/>
      <c r="FD134" s="31"/>
      <c r="FE134" s="31"/>
      <c r="FF134" s="31"/>
      <c r="FG134" s="31"/>
      <c r="FH134" s="31"/>
      <c r="FI134" s="31"/>
      <c r="FJ134" s="31"/>
      <c r="FK134" s="31"/>
      <c r="FL134" s="31"/>
      <c r="FM134" s="31"/>
      <c r="FN134" s="31"/>
      <c r="FO134" s="31"/>
      <c r="FP134" s="31"/>
      <c r="FQ134" s="31"/>
      <c r="FR134" s="31"/>
      <c r="FS134" s="31"/>
      <c r="FT134" s="31"/>
      <c r="FU134" s="31"/>
      <c r="FV134" s="31"/>
      <c r="FW134" s="31"/>
      <c r="FX134" s="31"/>
      <c r="FY134" s="31"/>
      <c r="FZ134" s="31"/>
      <c r="GA134" s="31"/>
      <c r="GB134" s="31"/>
      <c r="GC134" s="31"/>
      <c r="GD134" s="31"/>
      <c r="GE134" s="31"/>
      <c r="GF134" s="31"/>
      <c r="GG134" s="31"/>
      <c r="GH134" s="31"/>
      <c r="GI134" s="31"/>
      <c r="GJ134" s="31"/>
      <c r="GK134" s="31"/>
      <c r="GL134" s="31"/>
      <c r="GM134" s="31"/>
      <c r="GN134" s="31"/>
      <c r="GO134" s="31"/>
      <c r="GP134" s="31"/>
      <c r="GQ134" s="31"/>
      <c r="GR134" s="31"/>
      <c r="GS134" s="31"/>
      <c r="GT134" s="31"/>
      <c r="GU134" s="31"/>
      <c r="GV134" s="31"/>
      <c r="GW134" s="31"/>
      <c r="GX134" s="31"/>
      <c r="GY134" s="31"/>
      <c r="GZ134" s="31"/>
      <c r="HA134" s="31"/>
      <c r="HB134" s="31"/>
      <c r="HC134" s="31"/>
      <c r="HD134" s="31"/>
      <c r="HE134" s="31"/>
      <c r="HF134" s="31"/>
      <c r="HG134" s="31"/>
      <c r="HH134" s="31"/>
      <c r="HI134" s="31"/>
      <c r="HJ134" s="31"/>
      <c r="HK134" s="31"/>
      <c r="HL134" s="31"/>
      <c r="HM134" s="31"/>
      <c r="HN134" s="31"/>
      <c r="HO134" s="31"/>
      <c r="HP134" s="31"/>
      <c r="HQ134" s="31"/>
      <c r="HR134" s="31"/>
      <c r="HS134" s="31"/>
      <c r="HT134" s="31"/>
      <c r="HU134" s="31"/>
      <c r="HV134" s="31"/>
      <c r="HW134" s="31"/>
      <c r="HX134" s="31"/>
      <c r="HY134" s="31"/>
      <c r="HZ134" s="31"/>
      <c r="IA134" s="31"/>
      <c r="IB134" s="31"/>
      <c r="IC134" s="31"/>
      <c r="ID134" s="31"/>
      <c r="IE134" s="31"/>
      <c r="IF134" s="31"/>
      <c r="IG134" s="31"/>
      <c r="IH134" s="31"/>
      <c r="II134" s="31"/>
      <c r="IJ134" s="31"/>
      <c r="IK134" s="31"/>
      <c r="IL134" s="31"/>
      <c r="IM134" s="31"/>
      <c r="IN134" s="31"/>
      <c r="IO134" s="31"/>
      <c r="IP134" s="31"/>
      <c r="IQ134" s="31"/>
      <c r="IR134" s="31"/>
      <c r="IS134" s="108"/>
      <c r="IT134" s="108"/>
    </row>
    <row r="135" spans="1:254" s="28" customFormat="1" ht="21.75" customHeight="1">
      <c r="A135" s="98"/>
      <c r="B135" s="93"/>
      <c r="C135" s="109"/>
      <c r="D135" s="95"/>
      <c r="H135" s="97"/>
      <c r="I135" s="97"/>
      <c r="J135" s="95"/>
      <c r="K135" s="94"/>
      <c r="L135" s="94"/>
      <c r="M135" s="29"/>
      <c r="N135" s="29"/>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c r="DR135" s="31"/>
      <c r="DS135" s="31"/>
      <c r="DT135" s="31"/>
      <c r="DU135" s="31"/>
      <c r="DV135" s="31"/>
      <c r="DW135" s="31"/>
      <c r="DX135" s="31"/>
      <c r="DY135" s="31"/>
      <c r="DZ135" s="31"/>
      <c r="EA135" s="31"/>
      <c r="EB135" s="31"/>
      <c r="EC135" s="31"/>
      <c r="ED135" s="31"/>
      <c r="EE135" s="31"/>
      <c r="EF135" s="31"/>
      <c r="EG135" s="31"/>
      <c r="EH135" s="31"/>
      <c r="EI135" s="31"/>
      <c r="EJ135" s="31"/>
      <c r="EK135" s="31"/>
      <c r="EL135" s="31"/>
      <c r="EM135" s="31"/>
      <c r="EN135" s="31"/>
      <c r="EO135" s="31"/>
      <c r="EP135" s="31"/>
      <c r="EQ135" s="31"/>
      <c r="ER135" s="31"/>
      <c r="ES135" s="31"/>
      <c r="ET135" s="31"/>
      <c r="EU135" s="31"/>
      <c r="EV135" s="31"/>
      <c r="EW135" s="31"/>
      <c r="EX135" s="31"/>
      <c r="EY135" s="31"/>
      <c r="EZ135" s="31"/>
      <c r="FA135" s="31"/>
      <c r="FB135" s="31"/>
      <c r="FC135" s="31"/>
      <c r="FD135" s="31"/>
      <c r="FE135" s="31"/>
      <c r="FF135" s="31"/>
      <c r="FG135" s="31"/>
      <c r="FH135" s="31"/>
      <c r="FI135" s="31"/>
      <c r="FJ135" s="31"/>
      <c r="FK135" s="31"/>
      <c r="FL135" s="31"/>
      <c r="FM135" s="31"/>
      <c r="FN135" s="31"/>
      <c r="FO135" s="31"/>
      <c r="FP135" s="31"/>
      <c r="FQ135" s="31"/>
      <c r="FR135" s="31"/>
      <c r="FS135" s="31"/>
      <c r="FT135" s="31"/>
      <c r="FU135" s="31"/>
      <c r="FV135" s="31"/>
      <c r="FW135" s="31"/>
      <c r="FX135" s="31"/>
      <c r="FY135" s="31"/>
      <c r="FZ135" s="31"/>
      <c r="GA135" s="31"/>
      <c r="GB135" s="31"/>
      <c r="GC135" s="31"/>
      <c r="GD135" s="31"/>
      <c r="GE135" s="31"/>
      <c r="GF135" s="31"/>
      <c r="GG135" s="31"/>
      <c r="GH135" s="31"/>
      <c r="GI135" s="31"/>
      <c r="GJ135" s="31"/>
      <c r="GK135" s="31"/>
      <c r="GL135" s="31"/>
      <c r="GM135" s="31"/>
      <c r="GN135" s="31"/>
      <c r="GO135" s="31"/>
      <c r="GP135" s="31"/>
      <c r="GQ135" s="31"/>
      <c r="GR135" s="31"/>
      <c r="GS135" s="31"/>
      <c r="GT135" s="31"/>
      <c r="GU135" s="31"/>
      <c r="GV135" s="31"/>
      <c r="GW135" s="31"/>
      <c r="GX135" s="31"/>
      <c r="GY135" s="31"/>
      <c r="GZ135" s="31"/>
      <c r="HA135" s="31"/>
      <c r="HB135" s="31"/>
      <c r="HC135" s="31"/>
      <c r="HD135" s="31"/>
      <c r="HE135" s="31"/>
      <c r="HF135" s="31"/>
      <c r="HG135" s="31"/>
      <c r="HH135" s="31"/>
      <c r="HI135" s="31"/>
      <c r="HJ135" s="31"/>
      <c r="HK135" s="31"/>
      <c r="HL135" s="31"/>
      <c r="HM135" s="31"/>
      <c r="HN135" s="31"/>
      <c r="HO135" s="31"/>
      <c r="HP135" s="31"/>
      <c r="HQ135" s="31"/>
      <c r="HR135" s="31"/>
      <c r="HS135" s="31"/>
      <c r="HT135" s="31"/>
      <c r="HU135" s="31"/>
      <c r="HV135" s="31"/>
      <c r="HW135" s="31"/>
      <c r="HX135" s="31"/>
      <c r="HY135" s="31"/>
      <c r="HZ135" s="31"/>
      <c r="IA135" s="31"/>
      <c r="IB135" s="31"/>
      <c r="IC135" s="31"/>
      <c r="ID135" s="31"/>
      <c r="IE135" s="31"/>
      <c r="IF135" s="31"/>
      <c r="IG135" s="31"/>
      <c r="IH135" s="31"/>
      <c r="II135" s="31"/>
      <c r="IJ135" s="31"/>
      <c r="IK135" s="31"/>
      <c r="IL135" s="31"/>
      <c r="IM135" s="31"/>
      <c r="IN135" s="31"/>
      <c r="IO135" s="31"/>
      <c r="IP135" s="31"/>
      <c r="IQ135" s="31"/>
      <c r="IR135" s="31"/>
      <c r="IS135" s="108"/>
      <c r="IT135" s="108"/>
    </row>
    <row r="136" spans="1:254" s="29" customFormat="1" ht="21.75" customHeight="1">
      <c r="A136" s="98"/>
      <c r="B136" s="110"/>
      <c r="C136" s="94"/>
      <c r="D136" s="95"/>
      <c r="H136" s="97"/>
      <c r="I136" s="97"/>
      <c r="J136" s="95"/>
      <c r="K136" s="94"/>
      <c r="L136" s="94"/>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c r="DR136" s="31"/>
      <c r="DS136" s="31"/>
      <c r="DT136" s="31"/>
      <c r="DU136" s="31"/>
      <c r="DV136" s="31"/>
      <c r="DW136" s="31"/>
      <c r="DX136" s="31"/>
      <c r="DY136" s="31"/>
      <c r="DZ136" s="31"/>
      <c r="EA136" s="31"/>
      <c r="EB136" s="31"/>
      <c r="EC136" s="31"/>
      <c r="ED136" s="31"/>
      <c r="EE136" s="31"/>
      <c r="EF136" s="31"/>
      <c r="EG136" s="31"/>
      <c r="EH136" s="31"/>
      <c r="EI136" s="31"/>
      <c r="EJ136" s="31"/>
      <c r="EK136" s="31"/>
      <c r="EL136" s="31"/>
      <c r="EM136" s="31"/>
      <c r="EN136" s="31"/>
      <c r="EO136" s="31"/>
      <c r="EP136" s="31"/>
      <c r="EQ136" s="31"/>
      <c r="ER136" s="31"/>
      <c r="ES136" s="31"/>
      <c r="ET136" s="31"/>
      <c r="EU136" s="31"/>
      <c r="EV136" s="31"/>
      <c r="EW136" s="31"/>
      <c r="EX136" s="31"/>
      <c r="EY136" s="31"/>
      <c r="EZ136" s="31"/>
      <c r="FA136" s="31"/>
      <c r="FB136" s="31"/>
      <c r="FC136" s="31"/>
      <c r="FD136" s="31"/>
      <c r="FE136" s="31"/>
      <c r="FF136" s="31"/>
      <c r="FG136" s="31"/>
      <c r="FH136" s="31"/>
      <c r="FI136" s="31"/>
      <c r="FJ136" s="31"/>
      <c r="FK136" s="31"/>
      <c r="FL136" s="31"/>
      <c r="FM136" s="31"/>
      <c r="FN136" s="31"/>
      <c r="FO136" s="31"/>
      <c r="FP136" s="31"/>
      <c r="FQ136" s="31"/>
      <c r="FR136" s="31"/>
      <c r="FS136" s="31"/>
      <c r="FT136" s="31"/>
      <c r="FU136" s="31"/>
      <c r="FV136" s="31"/>
      <c r="FW136" s="31"/>
      <c r="FX136" s="31"/>
      <c r="FY136" s="31"/>
      <c r="FZ136" s="31"/>
      <c r="GA136" s="31"/>
      <c r="GB136" s="31"/>
      <c r="GC136" s="31"/>
      <c r="GD136" s="31"/>
      <c r="GE136" s="31"/>
      <c r="GF136" s="31"/>
      <c r="GG136" s="31"/>
      <c r="GH136" s="31"/>
      <c r="GI136" s="31"/>
      <c r="GJ136" s="31"/>
      <c r="GK136" s="31"/>
      <c r="GL136" s="31"/>
      <c r="GM136" s="31"/>
      <c r="GN136" s="31"/>
      <c r="GO136" s="31"/>
      <c r="GP136" s="31"/>
      <c r="GQ136" s="31"/>
      <c r="GR136" s="31"/>
      <c r="GS136" s="31"/>
      <c r="GT136" s="31"/>
      <c r="GU136" s="31"/>
      <c r="GV136" s="31"/>
      <c r="GW136" s="31"/>
      <c r="GX136" s="31"/>
      <c r="GY136" s="31"/>
      <c r="GZ136" s="31"/>
      <c r="HA136" s="31"/>
      <c r="HB136" s="31"/>
      <c r="HC136" s="31"/>
      <c r="HD136" s="31"/>
      <c r="HE136" s="31"/>
      <c r="HF136" s="31"/>
      <c r="HG136" s="31"/>
      <c r="HH136" s="31"/>
      <c r="HI136" s="31"/>
      <c r="HJ136" s="31"/>
      <c r="HK136" s="31"/>
      <c r="HL136" s="31"/>
      <c r="HM136" s="31"/>
      <c r="HN136" s="31"/>
      <c r="HO136" s="31"/>
      <c r="HP136" s="31"/>
      <c r="HQ136" s="31"/>
      <c r="HR136" s="31"/>
      <c r="HS136" s="31"/>
      <c r="HT136" s="31"/>
      <c r="HU136" s="31"/>
      <c r="HV136" s="31"/>
      <c r="HW136" s="31"/>
      <c r="HX136" s="31"/>
      <c r="HY136" s="31"/>
      <c r="HZ136" s="31"/>
      <c r="IA136" s="31"/>
      <c r="IB136" s="31"/>
      <c r="IC136" s="31"/>
      <c r="ID136" s="31"/>
      <c r="IE136" s="31"/>
      <c r="IF136" s="31"/>
      <c r="IG136" s="31"/>
      <c r="IH136" s="31"/>
      <c r="II136" s="31"/>
      <c r="IJ136" s="31"/>
      <c r="IK136" s="31"/>
      <c r="IL136" s="31"/>
      <c r="IM136" s="31"/>
      <c r="IN136" s="31"/>
      <c r="IO136" s="31"/>
      <c r="IP136" s="31"/>
      <c r="IQ136" s="31"/>
      <c r="IR136" s="31"/>
      <c r="IS136" s="108"/>
      <c r="IT136" s="108"/>
    </row>
    <row r="137" spans="1:254" s="29" customFormat="1" ht="21.75" customHeight="1">
      <c r="A137" s="98"/>
      <c r="B137" s="110"/>
      <c r="C137" s="94"/>
      <c r="D137" s="95"/>
      <c r="H137" s="97"/>
      <c r="I137" s="97"/>
      <c r="J137" s="95"/>
      <c r="K137" s="94"/>
      <c r="L137" s="94"/>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c r="DR137" s="31"/>
      <c r="DS137" s="31"/>
      <c r="DT137" s="31"/>
      <c r="DU137" s="31"/>
      <c r="DV137" s="31"/>
      <c r="DW137" s="31"/>
      <c r="DX137" s="31"/>
      <c r="DY137" s="31"/>
      <c r="DZ137" s="31"/>
      <c r="EA137" s="31"/>
      <c r="EB137" s="31"/>
      <c r="EC137" s="31"/>
      <c r="ED137" s="31"/>
      <c r="EE137" s="31"/>
      <c r="EF137" s="31"/>
      <c r="EG137" s="31"/>
      <c r="EH137" s="31"/>
      <c r="EI137" s="31"/>
      <c r="EJ137" s="31"/>
      <c r="EK137" s="31"/>
      <c r="EL137" s="31"/>
      <c r="EM137" s="31"/>
      <c r="EN137" s="31"/>
      <c r="EO137" s="31"/>
      <c r="EP137" s="31"/>
      <c r="EQ137" s="31"/>
      <c r="ER137" s="31"/>
      <c r="ES137" s="31"/>
      <c r="ET137" s="31"/>
      <c r="EU137" s="31"/>
      <c r="EV137" s="31"/>
      <c r="EW137" s="31"/>
      <c r="EX137" s="31"/>
      <c r="EY137" s="31"/>
      <c r="EZ137" s="31"/>
      <c r="FA137" s="31"/>
      <c r="FB137" s="31"/>
      <c r="FC137" s="31"/>
      <c r="FD137" s="31"/>
      <c r="FE137" s="31"/>
      <c r="FF137" s="31"/>
      <c r="FG137" s="31"/>
      <c r="FH137" s="31"/>
      <c r="FI137" s="31"/>
      <c r="FJ137" s="31"/>
      <c r="FK137" s="31"/>
      <c r="FL137" s="31"/>
      <c r="FM137" s="31"/>
      <c r="FN137" s="31"/>
      <c r="FO137" s="31"/>
      <c r="FP137" s="31"/>
      <c r="FQ137" s="31"/>
      <c r="FR137" s="31"/>
      <c r="FS137" s="31"/>
      <c r="FT137" s="31"/>
      <c r="FU137" s="31"/>
      <c r="FV137" s="31"/>
      <c r="FW137" s="31"/>
      <c r="FX137" s="31"/>
      <c r="FY137" s="31"/>
      <c r="FZ137" s="31"/>
      <c r="GA137" s="31"/>
      <c r="GB137" s="31"/>
      <c r="GC137" s="31"/>
      <c r="GD137" s="31"/>
      <c r="GE137" s="31"/>
      <c r="GF137" s="31"/>
      <c r="GG137" s="31"/>
      <c r="GH137" s="31"/>
      <c r="GI137" s="31"/>
      <c r="GJ137" s="31"/>
      <c r="GK137" s="31"/>
      <c r="GL137" s="31"/>
      <c r="GM137" s="31"/>
      <c r="GN137" s="31"/>
      <c r="GO137" s="31"/>
      <c r="GP137" s="31"/>
      <c r="GQ137" s="31"/>
      <c r="GR137" s="31"/>
      <c r="GS137" s="31"/>
      <c r="GT137" s="31"/>
      <c r="GU137" s="31"/>
      <c r="GV137" s="31"/>
      <c r="GW137" s="31"/>
      <c r="GX137" s="31"/>
      <c r="GY137" s="31"/>
      <c r="GZ137" s="31"/>
      <c r="HA137" s="31"/>
      <c r="HB137" s="31"/>
      <c r="HC137" s="31"/>
      <c r="HD137" s="31"/>
      <c r="HE137" s="31"/>
      <c r="HF137" s="31"/>
      <c r="HG137" s="31"/>
      <c r="HH137" s="31"/>
      <c r="HI137" s="31"/>
      <c r="HJ137" s="31"/>
      <c r="HK137" s="31"/>
      <c r="HL137" s="31"/>
      <c r="HM137" s="31"/>
      <c r="HN137" s="31"/>
      <c r="HO137" s="31"/>
      <c r="HP137" s="31"/>
      <c r="HQ137" s="31"/>
      <c r="HR137" s="31"/>
      <c r="HS137" s="31"/>
      <c r="HT137" s="31"/>
      <c r="HU137" s="31"/>
      <c r="HV137" s="31"/>
      <c r="HW137" s="31"/>
      <c r="HX137" s="31"/>
      <c r="HY137" s="31"/>
      <c r="HZ137" s="31"/>
      <c r="IA137" s="31"/>
      <c r="IB137" s="31"/>
      <c r="IC137" s="31"/>
      <c r="ID137" s="31"/>
      <c r="IE137" s="31"/>
      <c r="IF137" s="31"/>
      <c r="IG137" s="31"/>
      <c r="IH137" s="31"/>
      <c r="II137" s="31"/>
      <c r="IJ137" s="31"/>
      <c r="IK137" s="31"/>
      <c r="IL137" s="31"/>
      <c r="IM137" s="31"/>
      <c r="IN137" s="31"/>
      <c r="IO137" s="31"/>
      <c r="IP137" s="31"/>
      <c r="IQ137" s="31"/>
      <c r="IR137" s="31"/>
      <c r="IS137" s="108"/>
      <c r="IT137" s="108"/>
    </row>
    <row r="138" spans="2:254" s="28" customFormat="1" ht="21.75" customHeight="1">
      <c r="B138" s="93"/>
      <c r="C138" s="94"/>
      <c r="D138" s="95"/>
      <c r="F138" s="94"/>
      <c r="H138" s="97"/>
      <c r="I138" s="97"/>
      <c r="J138" s="95"/>
      <c r="K138" s="94"/>
      <c r="L138" s="94"/>
      <c r="M138" s="29"/>
      <c r="N138" s="29"/>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c r="DR138" s="31"/>
      <c r="DS138" s="31"/>
      <c r="DT138" s="31"/>
      <c r="DU138" s="31"/>
      <c r="DV138" s="31"/>
      <c r="DW138" s="31"/>
      <c r="DX138" s="31"/>
      <c r="DY138" s="31"/>
      <c r="DZ138" s="31"/>
      <c r="EA138" s="31"/>
      <c r="EB138" s="31"/>
      <c r="EC138" s="31"/>
      <c r="ED138" s="31"/>
      <c r="EE138" s="31"/>
      <c r="EF138" s="31"/>
      <c r="EG138" s="31"/>
      <c r="EH138" s="31"/>
      <c r="EI138" s="31"/>
      <c r="EJ138" s="31"/>
      <c r="EK138" s="31"/>
      <c r="EL138" s="31"/>
      <c r="EM138" s="31"/>
      <c r="EN138" s="31"/>
      <c r="EO138" s="31"/>
      <c r="EP138" s="31"/>
      <c r="EQ138" s="31"/>
      <c r="ER138" s="31"/>
      <c r="ES138" s="31"/>
      <c r="ET138" s="31"/>
      <c r="EU138" s="31"/>
      <c r="EV138" s="31"/>
      <c r="EW138" s="31"/>
      <c r="EX138" s="31"/>
      <c r="EY138" s="31"/>
      <c r="EZ138" s="31"/>
      <c r="FA138" s="31"/>
      <c r="FB138" s="31"/>
      <c r="FC138" s="31"/>
      <c r="FD138" s="31"/>
      <c r="FE138" s="31"/>
      <c r="FF138" s="31"/>
      <c r="FG138" s="31"/>
      <c r="FH138" s="31"/>
      <c r="FI138" s="31"/>
      <c r="FJ138" s="31"/>
      <c r="FK138" s="31"/>
      <c r="FL138" s="31"/>
      <c r="FM138" s="31"/>
      <c r="FN138" s="31"/>
      <c r="FO138" s="31"/>
      <c r="FP138" s="31"/>
      <c r="FQ138" s="31"/>
      <c r="FR138" s="31"/>
      <c r="FS138" s="31"/>
      <c r="FT138" s="31"/>
      <c r="FU138" s="31"/>
      <c r="FV138" s="31"/>
      <c r="FW138" s="31"/>
      <c r="FX138" s="31"/>
      <c r="FY138" s="31"/>
      <c r="FZ138" s="31"/>
      <c r="GA138" s="31"/>
      <c r="GB138" s="31"/>
      <c r="GC138" s="31"/>
      <c r="GD138" s="31"/>
      <c r="GE138" s="31"/>
      <c r="GF138" s="31"/>
      <c r="GG138" s="31"/>
      <c r="GH138" s="31"/>
      <c r="GI138" s="31"/>
      <c r="GJ138" s="31"/>
      <c r="GK138" s="31"/>
      <c r="GL138" s="31"/>
      <c r="GM138" s="31"/>
      <c r="GN138" s="31"/>
      <c r="GO138" s="31"/>
      <c r="GP138" s="31"/>
      <c r="GQ138" s="31"/>
      <c r="GR138" s="31"/>
      <c r="GS138" s="31"/>
      <c r="GT138" s="31"/>
      <c r="GU138" s="31"/>
      <c r="GV138" s="31"/>
      <c r="GW138" s="31"/>
      <c r="GX138" s="31"/>
      <c r="GY138" s="31"/>
      <c r="GZ138" s="31"/>
      <c r="HA138" s="31"/>
      <c r="HB138" s="31"/>
      <c r="HC138" s="31"/>
      <c r="HD138" s="31"/>
      <c r="HE138" s="31"/>
      <c r="HF138" s="31"/>
      <c r="HG138" s="31"/>
      <c r="HH138" s="31"/>
      <c r="HI138" s="31"/>
      <c r="HJ138" s="31"/>
      <c r="HK138" s="31"/>
      <c r="HL138" s="31"/>
      <c r="HM138" s="31"/>
      <c r="HN138" s="31"/>
      <c r="HO138" s="31"/>
      <c r="HP138" s="31"/>
      <c r="HQ138" s="31"/>
      <c r="HR138" s="31"/>
      <c r="HS138" s="31"/>
      <c r="HT138" s="31"/>
      <c r="HU138" s="31"/>
      <c r="HV138" s="31"/>
      <c r="HW138" s="31"/>
      <c r="HX138" s="31"/>
      <c r="HY138" s="31"/>
      <c r="HZ138" s="31"/>
      <c r="IA138" s="31"/>
      <c r="IB138" s="31"/>
      <c r="IC138" s="31"/>
      <c r="ID138" s="31"/>
      <c r="IE138" s="31"/>
      <c r="IF138" s="31"/>
      <c r="IG138" s="31"/>
      <c r="IH138" s="31"/>
      <c r="II138" s="31"/>
      <c r="IJ138" s="31"/>
      <c r="IK138" s="31"/>
      <c r="IL138" s="31"/>
      <c r="IM138" s="31"/>
      <c r="IN138" s="31"/>
      <c r="IO138" s="31"/>
      <c r="IP138" s="31"/>
      <c r="IQ138" s="31"/>
      <c r="IR138" s="31"/>
      <c r="IS138" s="108"/>
      <c r="IT138" s="108"/>
    </row>
    <row r="139" spans="2:254" s="28" customFormat="1" ht="21.75" customHeight="1">
      <c r="B139" s="93"/>
      <c r="C139" s="94"/>
      <c r="D139" s="95"/>
      <c r="H139" s="97"/>
      <c r="I139" s="97"/>
      <c r="J139" s="95"/>
      <c r="K139" s="94"/>
      <c r="L139" s="94"/>
      <c r="M139" s="29"/>
      <c r="N139" s="29"/>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c r="DR139" s="31"/>
      <c r="DS139" s="31"/>
      <c r="DT139" s="31"/>
      <c r="DU139" s="31"/>
      <c r="DV139" s="31"/>
      <c r="DW139" s="31"/>
      <c r="DX139" s="31"/>
      <c r="DY139" s="31"/>
      <c r="DZ139" s="31"/>
      <c r="EA139" s="31"/>
      <c r="EB139" s="31"/>
      <c r="EC139" s="31"/>
      <c r="ED139" s="31"/>
      <c r="EE139" s="31"/>
      <c r="EF139" s="31"/>
      <c r="EG139" s="31"/>
      <c r="EH139" s="31"/>
      <c r="EI139" s="31"/>
      <c r="EJ139" s="31"/>
      <c r="EK139" s="31"/>
      <c r="EL139" s="31"/>
      <c r="EM139" s="31"/>
      <c r="EN139" s="31"/>
      <c r="EO139" s="31"/>
      <c r="EP139" s="31"/>
      <c r="EQ139" s="31"/>
      <c r="ER139" s="31"/>
      <c r="ES139" s="31"/>
      <c r="ET139" s="31"/>
      <c r="EU139" s="31"/>
      <c r="EV139" s="31"/>
      <c r="EW139" s="31"/>
      <c r="EX139" s="31"/>
      <c r="EY139" s="31"/>
      <c r="EZ139" s="31"/>
      <c r="FA139" s="31"/>
      <c r="FB139" s="31"/>
      <c r="FC139" s="31"/>
      <c r="FD139" s="31"/>
      <c r="FE139" s="31"/>
      <c r="FF139" s="31"/>
      <c r="FG139" s="31"/>
      <c r="FH139" s="31"/>
      <c r="FI139" s="31"/>
      <c r="FJ139" s="31"/>
      <c r="FK139" s="31"/>
      <c r="FL139" s="31"/>
      <c r="FM139" s="31"/>
      <c r="FN139" s="31"/>
      <c r="FO139" s="31"/>
      <c r="FP139" s="31"/>
      <c r="FQ139" s="31"/>
      <c r="FR139" s="31"/>
      <c r="FS139" s="31"/>
      <c r="FT139" s="31"/>
      <c r="FU139" s="31"/>
      <c r="FV139" s="31"/>
      <c r="FW139" s="31"/>
      <c r="FX139" s="31"/>
      <c r="FY139" s="31"/>
      <c r="FZ139" s="31"/>
      <c r="GA139" s="31"/>
      <c r="GB139" s="31"/>
      <c r="GC139" s="31"/>
      <c r="GD139" s="31"/>
      <c r="GE139" s="31"/>
      <c r="GF139" s="31"/>
      <c r="GG139" s="31"/>
      <c r="GH139" s="31"/>
      <c r="GI139" s="31"/>
      <c r="GJ139" s="31"/>
      <c r="GK139" s="31"/>
      <c r="GL139" s="31"/>
      <c r="GM139" s="31"/>
      <c r="GN139" s="31"/>
      <c r="GO139" s="31"/>
      <c r="GP139" s="31"/>
      <c r="GQ139" s="31"/>
      <c r="GR139" s="31"/>
      <c r="GS139" s="31"/>
      <c r="GT139" s="31"/>
      <c r="GU139" s="31"/>
      <c r="GV139" s="31"/>
      <c r="GW139" s="31"/>
      <c r="GX139" s="31"/>
      <c r="GY139" s="31"/>
      <c r="GZ139" s="31"/>
      <c r="HA139" s="31"/>
      <c r="HB139" s="31"/>
      <c r="HC139" s="31"/>
      <c r="HD139" s="31"/>
      <c r="HE139" s="31"/>
      <c r="HF139" s="31"/>
      <c r="HG139" s="31"/>
      <c r="HH139" s="31"/>
      <c r="HI139" s="31"/>
      <c r="HJ139" s="31"/>
      <c r="HK139" s="31"/>
      <c r="HL139" s="31"/>
      <c r="HM139" s="31"/>
      <c r="HN139" s="31"/>
      <c r="HO139" s="31"/>
      <c r="HP139" s="31"/>
      <c r="HQ139" s="31"/>
      <c r="HR139" s="31"/>
      <c r="HS139" s="31"/>
      <c r="HT139" s="31"/>
      <c r="HU139" s="31"/>
      <c r="HV139" s="31"/>
      <c r="HW139" s="31"/>
      <c r="HX139" s="31"/>
      <c r="HY139" s="31"/>
      <c r="HZ139" s="31"/>
      <c r="IA139" s="31"/>
      <c r="IB139" s="31"/>
      <c r="IC139" s="31"/>
      <c r="ID139" s="31"/>
      <c r="IE139" s="31"/>
      <c r="IF139" s="31"/>
      <c r="IG139" s="31"/>
      <c r="IH139" s="31"/>
      <c r="II139" s="31"/>
      <c r="IJ139" s="31"/>
      <c r="IK139" s="31"/>
      <c r="IL139" s="31"/>
      <c r="IM139" s="31"/>
      <c r="IN139" s="31"/>
      <c r="IO139" s="31"/>
      <c r="IP139" s="31"/>
      <c r="IQ139" s="31"/>
      <c r="IR139" s="31"/>
      <c r="IS139" s="108"/>
      <c r="IT139" s="108"/>
    </row>
    <row r="140" spans="1:254" s="29" customFormat="1" ht="15">
      <c r="A140" s="98"/>
      <c r="B140" s="110"/>
      <c r="C140" s="94"/>
      <c r="D140" s="95"/>
      <c r="H140" s="97"/>
      <c r="I140" s="97"/>
      <c r="J140" s="95"/>
      <c r="K140" s="94"/>
      <c r="L140" s="94"/>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108"/>
      <c r="IT140" s="108"/>
    </row>
    <row r="141" spans="1:254" s="29" customFormat="1" ht="15">
      <c r="A141" s="98"/>
      <c r="B141" s="110"/>
      <c r="C141" s="94"/>
      <c r="D141" s="95"/>
      <c r="H141" s="97"/>
      <c r="I141" s="97"/>
      <c r="J141" s="95"/>
      <c r="K141" s="94"/>
      <c r="L141" s="94"/>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c r="DR141" s="31"/>
      <c r="DS141" s="31"/>
      <c r="DT141" s="31"/>
      <c r="DU141" s="31"/>
      <c r="DV141" s="31"/>
      <c r="DW141" s="31"/>
      <c r="DX141" s="31"/>
      <c r="DY141" s="31"/>
      <c r="DZ141" s="31"/>
      <c r="EA141" s="31"/>
      <c r="EB141" s="31"/>
      <c r="EC141" s="31"/>
      <c r="ED141" s="31"/>
      <c r="EE141" s="31"/>
      <c r="EF141" s="31"/>
      <c r="EG141" s="31"/>
      <c r="EH141" s="31"/>
      <c r="EI141" s="31"/>
      <c r="EJ141" s="31"/>
      <c r="EK141" s="31"/>
      <c r="EL141" s="31"/>
      <c r="EM141" s="31"/>
      <c r="EN141" s="31"/>
      <c r="EO141" s="31"/>
      <c r="EP141" s="31"/>
      <c r="EQ141" s="31"/>
      <c r="ER141" s="31"/>
      <c r="ES141" s="31"/>
      <c r="ET141" s="31"/>
      <c r="EU141" s="31"/>
      <c r="EV141" s="31"/>
      <c r="EW141" s="31"/>
      <c r="EX141" s="31"/>
      <c r="EY141" s="31"/>
      <c r="EZ141" s="31"/>
      <c r="FA141" s="31"/>
      <c r="FB141" s="31"/>
      <c r="FC141" s="31"/>
      <c r="FD141" s="31"/>
      <c r="FE141" s="31"/>
      <c r="FF141" s="31"/>
      <c r="FG141" s="31"/>
      <c r="FH141" s="31"/>
      <c r="FI141" s="31"/>
      <c r="FJ141" s="31"/>
      <c r="FK141" s="31"/>
      <c r="FL141" s="31"/>
      <c r="FM141" s="31"/>
      <c r="FN141" s="31"/>
      <c r="FO141" s="31"/>
      <c r="FP141" s="31"/>
      <c r="FQ141" s="31"/>
      <c r="FR141" s="31"/>
      <c r="FS141" s="31"/>
      <c r="FT141" s="31"/>
      <c r="FU141" s="31"/>
      <c r="FV141" s="31"/>
      <c r="FW141" s="31"/>
      <c r="FX141" s="31"/>
      <c r="FY141" s="31"/>
      <c r="FZ141" s="31"/>
      <c r="GA141" s="31"/>
      <c r="GB141" s="31"/>
      <c r="GC141" s="31"/>
      <c r="GD141" s="31"/>
      <c r="GE141" s="31"/>
      <c r="GF141" s="31"/>
      <c r="GG141" s="31"/>
      <c r="GH141" s="31"/>
      <c r="GI141" s="31"/>
      <c r="GJ141" s="31"/>
      <c r="GK141" s="31"/>
      <c r="GL141" s="31"/>
      <c r="GM141" s="31"/>
      <c r="GN141" s="31"/>
      <c r="GO141" s="31"/>
      <c r="GP141" s="31"/>
      <c r="GQ141" s="31"/>
      <c r="GR141" s="31"/>
      <c r="GS141" s="31"/>
      <c r="GT141" s="31"/>
      <c r="GU141" s="31"/>
      <c r="GV141" s="31"/>
      <c r="GW141" s="31"/>
      <c r="GX141" s="31"/>
      <c r="GY141" s="31"/>
      <c r="GZ141" s="31"/>
      <c r="HA141" s="31"/>
      <c r="HB141" s="31"/>
      <c r="HC141" s="31"/>
      <c r="HD141" s="31"/>
      <c r="HE141" s="31"/>
      <c r="HF141" s="31"/>
      <c r="HG141" s="31"/>
      <c r="HH141" s="31"/>
      <c r="HI141" s="31"/>
      <c r="HJ141" s="31"/>
      <c r="HK141" s="31"/>
      <c r="HL141" s="31"/>
      <c r="HM141" s="31"/>
      <c r="HN141" s="31"/>
      <c r="HO141" s="31"/>
      <c r="HP141" s="31"/>
      <c r="HQ141" s="31"/>
      <c r="HR141" s="31"/>
      <c r="HS141" s="31"/>
      <c r="HT141" s="31"/>
      <c r="HU141" s="31"/>
      <c r="HV141" s="31"/>
      <c r="HW141" s="31"/>
      <c r="HX141" s="31"/>
      <c r="HY141" s="31"/>
      <c r="HZ141" s="31"/>
      <c r="IA141" s="31"/>
      <c r="IB141" s="31"/>
      <c r="IC141" s="31"/>
      <c r="ID141" s="31"/>
      <c r="IE141" s="31"/>
      <c r="IF141" s="31"/>
      <c r="IG141" s="31"/>
      <c r="IH141" s="31"/>
      <c r="II141" s="31"/>
      <c r="IJ141" s="31"/>
      <c r="IK141" s="31"/>
      <c r="IL141" s="31"/>
      <c r="IM141" s="31"/>
      <c r="IN141" s="31"/>
      <c r="IO141" s="31"/>
      <c r="IP141" s="31"/>
      <c r="IQ141" s="31"/>
      <c r="IR141" s="31"/>
      <c r="IS141" s="108"/>
      <c r="IT141" s="108"/>
    </row>
    <row r="142" spans="1:254" s="30" customFormat="1" ht="15">
      <c r="A142" s="111"/>
      <c r="B142" s="112"/>
      <c r="C142" s="90"/>
      <c r="D142" s="91"/>
      <c r="H142" s="92"/>
      <c r="I142" s="92"/>
      <c r="J142" s="91"/>
      <c r="K142" s="90"/>
      <c r="L142" s="90"/>
      <c r="N142" s="29"/>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c r="DR142" s="31"/>
      <c r="DS142" s="31"/>
      <c r="DT142" s="31"/>
      <c r="DU142" s="31"/>
      <c r="DV142" s="31"/>
      <c r="DW142" s="31"/>
      <c r="DX142" s="31"/>
      <c r="DY142" s="31"/>
      <c r="DZ142" s="31"/>
      <c r="EA142" s="31"/>
      <c r="EB142" s="31"/>
      <c r="EC142" s="31"/>
      <c r="ED142" s="31"/>
      <c r="EE142" s="31"/>
      <c r="EF142" s="31"/>
      <c r="EG142" s="31"/>
      <c r="EH142" s="31"/>
      <c r="EI142" s="31"/>
      <c r="EJ142" s="31"/>
      <c r="EK142" s="31"/>
      <c r="EL142" s="31"/>
      <c r="EM142" s="31"/>
      <c r="EN142" s="31"/>
      <c r="EO142" s="31"/>
      <c r="EP142" s="31"/>
      <c r="EQ142" s="31"/>
      <c r="ER142" s="31"/>
      <c r="ES142" s="31"/>
      <c r="ET142" s="31"/>
      <c r="EU142" s="31"/>
      <c r="EV142" s="31"/>
      <c r="EW142" s="31"/>
      <c r="EX142" s="31"/>
      <c r="EY142" s="31"/>
      <c r="EZ142" s="31"/>
      <c r="FA142" s="31"/>
      <c r="FB142" s="31"/>
      <c r="FC142" s="31"/>
      <c r="FD142" s="31"/>
      <c r="FE142" s="31"/>
      <c r="FF142" s="31"/>
      <c r="FG142" s="31"/>
      <c r="FH142" s="31"/>
      <c r="FI142" s="31"/>
      <c r="FJ142" s="31"/>
      <c r="FK142" s="31"/>
      <c r="FL142" s="31"/>
      <c r="FM142" s="31"/>
      <c r="FN142" s="31"/>
      <c r="FO142" s="31"/>
      <c r="FP142" s="31"/>
      <c r="FQ142" s="31"/>
      <c r="FR142" s="31"/>
      <c r="FS142" s="31"/>
      <c r="FT142" s="31"/>
      <c r="FU142" s="31"/>
      <c r="FV142" s="31"/>
      <c r="FW142" s="31"/>
      <c r="FX142" s="31"/>
      <c r="FY142" s="31"/>
      <c r="FZ142" s="31"/>
      <c r="GA142" s="31"/>
      <c r="GB142" s="31"/>
      <c r="GC142" s="31"/>
      <c r="GD142" s="31"/>
      <c r="GE142" s="31"/>
      <c r="GF142" s="31"/>
      <c r="GG142" s="31"/>
      <c r="GH142" s="31"/>
      <c r="GI142" s="31"/>
      <c r="GJ142" s="31"/>
      <c r="GK142" s="31"/>
      <c r="GL142" s="31"/>
      <c r="GM142" s="31"/>
      <c r="GN142" s="31"/>
      <c r="GO142" s="31"/>
      <c r="GP142" s="31"/>
      <c r="GQ142" s="31"/>
      <c r="GR142" s="31"/>
      <c r="GS142" s="31"/>
      <c r="GT142" s="31"/>
      <c r="GU142" s="31"/>
      <c r="GV142" s="31"/>
      <c r="GW142" s="31"/>
      <c r="GX142" s="31"/>
      <c r="GY142" s="31"/>
      <c r="GZ142" s="31"/>
      <c r="HA142" s="31"/>
      <c r="HB142" s="31"/>
      <c r="HC142" s="31"/>
      <c r="HD142" s="31"/>
      <c r="HE142" s="31"/>
      <c r="HF142" s="31"/>
      <c r="HG142" s="31"/>
      <c r="HH142" s="31"/>
      <c r="HI142" s="31"/>
      <c r="HJ142" s="31"/>
      <c r="HK142" s="31"/>
      <c r="HL142" s="31"/>
      <c r="HM142" s="31"/>
      <c r="HN142" s="31"/>
      <c r="HO142" s="31"/>
      <c r="HP142" s="31"/>
      <c r="HQ142" s="31"/>
      <c r="HR142" s="31"/>
      <c r="HS142" s="31"/>
      <c r="HT142" s="31"/>
      <c r="HU142" s="31"/>
      <c r="HV142" s="31"/>
      <c r="HW142" s="31"/>
      <c r="HX142" s="31"/>
      <c r="HY142" s="31"/>
      <c r="HZ142" s="31"/>
      <c r="IA142" s="31"/>
      <c r="IB142" s="31"/>
      <c r="IC142" s="31"/>
      <c r="ID142" s="31"/>
      <c r="IE142" s="31"/>
      <c r="IF142" s="31"/>
      <c r="IG142" s="31"/>
      <c r="IH142" s="31"/>
      <c r="II142" s="31"/>
      <c r="IJ142" s="31"/>
      <c r="IK142" s="31"/>
      <c r="IL142" s="31"/>
      <c r="IM142" s="31"/>
      <c r="IN142" s="31"/>
      <c r="IO142" s="31"/>
      <c r="IP142" s="31"/>
      <c r="IQ142" s="31"/>
      <c r="IR142" s="31"/>
      <c r="IS142" s="108"/>
      <c r="IT142" s="108"/>
    </row>
    <row r="143" spans="1:254" s="31" customFormat="1" ht="15">
      <c r="A143" s="29"/>
      <c r="B143" s="113"/>
      <c r="C143" s="114"/>
      <c r="D143" s="115"/>
      <c r="G143" s="116"/>
      <c r="H143" s="97"/>
      <c r="I143" s="97"/>
      <c r="J143" s="97"/>
      <c r="K143" s="94"/>
      <c r="L143" s="116"/>
      <c r="M143" s="106"/>
      <c r="N143" s="129"/>
      <c r="IS143" s="108"/>
      <c r="IT143" s="108"/>
    </row>
    <row r="144" spans="2:254" s="29" customFormat="1" ht="15">
      <c r="B144" s="89"/>
      <c r="C144" s="94"/>
      <c r="D144" s="91"/>
      <c r="E144" s="91"/>
      <c r="F144" s="91"/>
      <c r="G144" s="91"/>
      <c r="H144" s="97"/>
      <c r="I144" s="97"/>
      <c r="J144" s="97"/>
      <c r="K144" s="94"/>
      <c r="L144" s="94"/>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c r="DR144" s="31"/>
      <c r="DS144" s="31"/>
      <c r="DT144" s="31"/>
      <c r="DU144" s="31"/>
      <c r="DV144" s="31"/>
      <c r="DW144" s="31"/>
      <c r="DX144" s="31"/>
      <c r="DY144" s="31"/>
      <c r="DZ144" s="31"/>
      <c r="EA144" s="31"/>
      <c r="EB144" s="31"/>
      <c r="EC144" s="31"/>
      <c r="ED144" s="31"/>
      <c r="EE144" s="31"/>
      <c r="EF144" s="31"/>
      <c r="EG144" s="31"/>
      <c r="EH144" s="31"/>
      <c r="EI144" s="31"/>
      <c r="EJ144" s="31"/>
      <c r="EK144" s="31"/>
      <c r="EL144" s="31"/>
      <c r="EM144" s="31"/>
      <c r="EN144" s="31"/>
      <c r="EO144" s="31"/>
      <c r="EP144" s="31"/>
      <c r="EQ144" s="31"/>
      <c r="ER144" s="31"/>
      <c r="ES144" s="31"/>
      <c r="ET144" s="31"/>
      <c r="EU144" s="31"/>
      <c r="EV144" s="31"/>
      <c r="EW144" s="31"/>
      <c r="EX144" s="31"/>
      <c r="EY144" s="31"/>
      <c r="EZ144" s="31"/>
      <c r="FA144" s="31"/>
      <c r="FB144" s="31"/>
      <c r="FC144" s="31"/>
      <c r="FD144" s="31"/>
      <c r="FE144" s="31"/>
      <c r="FF144" s="31"/>
      <c r="FG144" s="31"/>
      <c r="FH144" s="31"/>
      <c r="FI144" s="31"/>
      <c r="FJ144" s="31"/>
      <c r="FK144" s="31"/>
      <c r="FL144" s="31"/>
      <c r="FM144" s="31"/>
      <c r="FN144" s="31"/>
      <c r="FO144" s="31"/>
      <c r="FP144" s="31"/>
      <c r="FQ144" s="31"/>
      <c r="FR144" s="31"/>
      <c r="FS144" s="31"/>
      <c r="FT144" s="31"/>
      <c r="FU144" s="31"/>
      <c r="FV144" s="31"/>
      <c r="FW144" s="31"/>
      <c r="FX144" s="31"/>
      <c r="FY144" s="31"/>
      <c r="FZ144" s="31"/>
      <c r="GA144" s="31"/>
      <c r="GB144" s="31"/>
      <c r="GC144" s="31"/>
      <c r="GD144" s="31"/>
      <c r="GE144" s="31"/>
      <c r="GF144" s="31"/>
      <c r="GG144" s="31"/>
      <c r="GH144" s="31"/>
      <c r="GI144" s="31"/>
      <c r="GJ144" s="31"/>
      <c r="GK144" s="31"/>
      <c r="GL144" s="31"/>
      <c r="GM144" s="31"/>
      <c r="GN144" s="31"/>
      <c r="GO144" s="31"/>
      <c r="GP144" s="31"/>
      <c r="GQ144" s="31"/>
      <c r="GR144" s="31"/>
      <c r="GS144" s="31"/>
      <c r="GT144" s="31"/>
      <c r="GU144" s="31"/>
      <c r="GV144" s="31"/>
      <c r="GW144" s="31"/>
      <c r="GX144" s="31"/>
      <c r="GY144" s="31"/>
      <c r="GZ144" s="31"/>
      <c r="HA144" s="31"/>
      <c r="HB144" s="31"/>
      <c r="HC144" s="31"/>
      <c r="HD144" s="31"/>
      <c r="HE144" s="31"/>
      <c r="HF144" s="31"/>
      <c r="HG144" s="31"/>
      <c r="HH144" s="31"/>
      <c r="HI144" s="31"/>
      <c r="HJ144" s="31"/>
      <c r="HK144" s="31"/>
      <c r="HL144" s="31"/>
      <c r="HM144" s="31"/>
      <c r="HN144" s="31"/>
      <c r="HO144" s="31"/>
      <c r="HP144" s="31"/>
      <c r="HQ144" s="31"/>
      <c r="HR144" s="31"/>
      <c r="HS144" s="31"/>
      <c r="HT144" s="31"/>
      <c r="HU144" s="31"/>
      <c r="HV144" s="31"/>
      <c r="HW144" s="31"/>
      <c r="HX144" s="31"/>
      <c r="HY144" s="31"/>
      <c r="HZ144" s="31"/>
      <c r="IA144" s="31"/>
      <c r="IB144" s="31"/>
      <c r="IC144" s="31"/>
      <c r="ID144" s="31"/>
      <c r="IE144" s="31"/>
      <c r="IF144" s="31"/>
      <c r="IG144" s="31"/>
      <c r="IH144" s="31"/>
      <c r="II144" s="31"/>
      <c r="IJ144" s="31"/>
      <c r="IK144" s="31"/>
      <c r="IL144" s="31"/>
      <c r="IM144" s="31"/>
      <c r="IN144" s="31"/>
      <c r="IO144" s="31"/>
      <c r="IP144" s="31"/>
      <c r="IQ144" s="31"/>
      <c r="IR144" s="31"/>
      <c r="IS144" s="108"/>
      <c r="IT144" s="108"/>
    </row>
    <row r="145" spans="2:254" s="29" customFormat="1" ht="15">
      <c r="B145" s="93"/>
      <c r="C145" s="94"/>
      <c r="D145" s="91"/>
      <c r="E145" s="91"/>
      <c r="F145" s="91"/>
      <c r="G145" s="91"/>
      <c r="H145" s="97"/>
      <c r="I145" s="97"/>
      <c r="J145" s="97"/>
      <c r="K145" s="94"/>
      <c r="L145" s="94"/>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c r="EC145" s="31"/>
      <c r="ED145" s="31"/>
      <c r="EE145" s="31"/>
      <c r="EF145" s="31"/>
      <c r="EG145" s="31"/>
      <c r="EH145" s="31"/>
      <c r="EI145" s="31"/>
      <c r="EJ145" s="31"/>
      <c r="EK145" s="31"/>
      <c r="EL145" s="31"/>
      <c r="EM145" s="31"/>
      <c r="EN145" s="31"/>
      <c r="EO145" s="31"/>
      <c r="EP145" s="31"/>
      <c r="EQ145" s="31"/>
      <c r="ER145" s="31"/>
      <c r="ES145" s="31"/>
      <c r="ET145" s="31"/>
      <c r="EU145" s="31"/>
      <c r="EV145" s="31"/>
      <c r="EW145" s="31"/>
      <c r="EX145" s="31"/>
      <c r="EY145" s="31"/>
      <c r="EZ145" s="31"/>
      <c r="FA145" s="31"/>
      <c r="FB145" s="31"/>
      <c r="FC145" s="31"/>
      <c r="FD145" s="31"/>
      <c r="FE145" s="31"/>
      <c r="FF145" s="31"/>
      <c r="FG145" s="31"/>
      <c r="FH145" s="31"/>
      <c r="FI145" s="31"/>
      <c r="FJ145" s="31"/>
      <c r="FK145" s="31"/>
      <c r="FL145" s="31"/>
      <c r="FM145" s="31"/>
      <c r="FN145" s="31"/>
      <c r="FO145" s="31"/>
      <c r="FP145" s="31"/>
      <c r="FQ145" s="31"/>
      <c r="FR145" s="31"/>
      <c r="FS145" s="31"/>
      <c r="FT145" s="31"/>
      <c r="FU145" s="31"/>
      <c r="FV145" s="31"/>
      <c r="FW145" s="31"/>
      <c r="FX145" s="31"/>
      <c r="FY145" s="31"/>
      <c r="FZ145" s="31"/>
      <c r="GA145" s="31"/>
      <c r="GB145" s="31"/>
      <c r="GC145" s="31"/>
      <c r="GD145" s="31"/>
      <c r="GE145" s="31"/>
      <c r="GF145" s="31"/>
      <c r="GG145" s="31"/>
      <c r="GH145" s="31"/>
      <c r="GI145" s="31"/>
      <c r="GJ145" s="31"/>
      <c r="GK145" s="31"/>
      <c r="GL145" s="31"/>
      <c r="GM145" s="31"/>
      <c r="GN145" s="31"/>
      <c r="GO145" s="31"/>
      <c r="GP145" s="31"/>
      <c r="GQ145" s="31"/>
      <c r="GR145" s="31"/>
      <c r="GS145" s="31"/>
      <c r="GT145" s="31"/>
      <c r="GU145" s="31"/>
      <c r="GV145" s="31"/>
      <c r="GW145" s="31"/>
      <c r="GX145" s="31"/>
      <c r="GY145" s="31"/>
      <c r="GZ145" s="31"/>
      <c r="HA145" s="31"/>
      <c r="HB145" s="31"/>
      <c r="HC145" s="31"/>
      <c r="HD145" s="31"/>
      <c r="HE145" s="31"/>
      <c r="HF145" s="31"/>
      <c r="HG145" s="31"/>
      <c r="HH145" s="31"/>
      <c r="HI145" s="31"/>
      <c r="HJ145" s="31"/>
      <c r="HK145" s="31"/>
      <c r="HL145" s="31"/>
      <c r="HM145" s="31"/>
      <c r="HN145" s="31"/>
      <c r="HO145" s="31"/>
      <c r="HP145" s="31"/>
      <c r="HQ145" s="31"/>
      <c r="HR145" s="31"/>
      <c r="HS145" s="31"/>
      <c r="HT145" s="31"/>
      <c r="HU145" s="31"/>
      <c r="HV145" s="31"/>
      <c r="HW145" s="31"/>
      <c r="HX145" s="31"/>
      <c r="HY145" s="31"/>
      <c r="HZ145" s="31"/>
      <c r="IA145" s="31"/>
      <c r="IB145" s="31"/>
      <c r="IC145" s="31"/>
      <c r="ID145" s="31"/>
      <c r="IE145" s="31"/>
      <c r="IF145" s="31"/>
      <c r="IG145" s="31"/>
      <c r="IH145" s="31"/>
      <c r="II145" s="31"/>
      <c r="IJ145" s="31"/>
      <c r="IK145" s="31"/>
      <c r="IL145" s="31"/>
      <c r="IM145" s="31"/>
      <c r="IN145" s="31"/>
      <c r="IO145" s="31"/>
      <c r="IP145" s="31"/>
      <c r="IQ145" s="31"/>
      <c r="IR145" s="31"/>
      <c r="IS145" s="108"/>
      <c r="IT145" s="108"/>
    </row>
    <row r="146" spans="2:254" s="29" customFormat="1" ht="15">
      <c r="B146" s="93"/>
      <c r="C146" s="94"/>
      <c r="D146" s="95"/>
      <c r="H146" s="97"/>
      <c r="I146" s="97"/>
      <c r="J146" s="97"/>
      <c r="K146" s="94"/>
      <c r="L146" s="94"/>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c r="EC146" s="31"/>
      <c r="ED146" s="31"/>
      <c r="EE146" s="31"/>
      <c r="EF146" s="31"/>
      <c r="EG146" s="31"/>
      <c r="EH146" s="31"/>
      <c r="EI146" s="31"/>
      <c r="EJ146" s="31"/>
      <c r="EK146" s="31"/>
      <c r="EL146" s="31"/>
      <c r="EM146" s="31"/>
      <c r="EN146" s="31"/>
      <c r="EO146" s="31"/>
      <c r="EP146" s="31"/>
      <c r="EQ146" s="31"/>
      <c r="ER146" s="31"/>
      <c r="ES146" s="31"/>
      <c r="ET146" s="31"/>
      <c r="EU146" s="31"/>
      <c r="EV146" s="31"/>
      <c r="EW146" s="31"/>
      <c r="EX146" s="31"/>
      <c r="EY146" s="31"/>
      <c r="EZ146" s="31"/>
      <c r="FA146" s="31"/>
      <c r="FB146" s="31"/>
      <c r="FC146" s="31"/>
      <c r="FD146" s="31"/>
      <c r="FE146" s="31"/>
      <c r="FF146" s="31"/>
      <c r="FG146" s="31"/>
      <c r="FH146" s="31"/>
      <c r="FI146" s="31"/>
      <c r="FJ146" s="31"/>
      <c r="FK146" s="31"/>
      <c r="FL146" s="31"/>
      <c r="FM146" s="31"/>
      <c r="FN146" s="31"/>
      <c r="FO146" s="31"/>
      <c r="FP146" s="31"/>
      <c r="FQ146" s="31"/>
      <c r="FR146" s="31"/>
      <c r="FS146" s="31"/>
      <c r="FT146" s="31"/>
      <c r="FU146" s="31"/>
      <c r="FV146" s="31"/>
      <c r="FW146" s="31"/>
      <c r="FX146" s="31"/>
      <c r="FY146" s="31"/>
      <c r="FZ146" s="31"/>
      <c r="GA146" s="31"/>
      <c r="GB146" s="31"/>
      <c r="GC146" s="31"/>
      <c r="GD146" s="31"/>
      <c r="GE146" s="31"/>
      <c r="GF146" s="31"/>
      <c r="GG146" s="31"/>
      <c r="GH146" s="31"/>
      <c r="GI146" s="31"/>
      <c r="GJ146" s="31"/>
      <c r="GK146" s="31"/>
      <c r="GL146" s="31"/>
      <c r="GM146" s="31"/>
      <c r="GN146" s="31"/>
      <c r="GO146" s="31"/>
      <c r="GP146" s="31"/>
      <c r="GQ146" s="31"/>
      <c r="GR146" s="31"/>
      <c r="GS146" s="31"/>
      <c r="GT146" s="31"/>
      <c r="GU146" s="31"/>
      <c r="GV146" s="31"/>
      <c r="GW146" s="31"/>
      <c r="GX146" s="31"/>
      <c r="GY146" s="31"/>
      <c r="GZ146" s="31"/>
      <c r="HA146" s="31"/>
      <c r="HB146" s="31"/>
      <c r="HC146" s="31"/>
      <c r="HD146" s="31"/>
      <c r="HE146" s="31"/>
      <c r="HF146" s="31"/>
      <c r="HG146" s="31"/>
      <c r="HH146" s="31"/>
      <c r="HI146" s="31"/>
      <c r="HJ146" s="31"/>
      <c r="HK146" s="31"/>
      <c r="HL146" s="31"/>
      <c r="HM146" s="31"/>
      <c r="HN146" s="31"/>
      <c r="HO146" s="31"/>
      <c r="HP146" s="31"/>
      <c r="HQ146" s="31"/>
      <c r="HR146" s="31"/>
      <c r="HS146" s="31"/>
      <c r="HT146" s="31"/>
      <c r="HU146" s="31"/>
      <c r="HV146" s="31"/>
      <c r="HW146" s="31"/>
      <c r="HX146" s="31"/>
      <c r="HY146" s="31"/>
      <c r="HZ146" s="31"/>
      <c r="IA146" s="31"/>
      <c r="IB146" s="31"/>
      <c r="IC146" s="31"/>
      <c r="ID146" s="31"/>
      <c r="IE146" s="31"/>
      <c r="IF146" s="31"/>
      <c r="IG146" s="31"/>
      <c r="IH146" s="31"/>
      <c r="II146" s="31"/>
      <c r="IJ146" s="31"/>
      <c r="IK146" s="31"/>
      <c r="IL146" s="31"/>
      <c r="IM146" s="31"/>
      <c r="IN146" s="31"/>
      <c r="IO146" s="31"/>
      <c r="IP146" s="31"/>
      <c r="IQ146" s="31"/>
      <c r="IR146" s="31"/>
      <c r="IS146" s="108"/>
      <c r="IT146" s="108"/>
    </row>
    <row r="147" spans="1:254" s="28" customFormat="1" ht="15">
      <c r="A147" s="117"/>
      <c r="B147" s="93"/>
      <c r="C147" s="94"/>
      <c r="D147" s="95"/>
      <c r="F147" s="94"/>
      <c r="H147" s="118"/>
      <c r="I147" s="118"/>
      <c r="J147" s="95"/>
      <c r="K147" s="94"/>
      <c r="L147" s="94"/>
      <c r="M147" s="29"/>
      <c r="N147" s="29"/>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c r="DR147" s="31"/>
      <c r="DS147" s="31"/>
      <c r="DT147" s="31"/>
      <c r="DU147" s="31"/>
      <c r="DV147" s="31"/>
      <c r="DW147" s="31"/>
      <c r="DX147" s="31"/>
      <c r="DY147" s="31"/>
      <c r="DZ147" s="31"/>
      <c r="EA147" s="31"/>
      <c r="EB147" s="31"/>
      <c r="EC147" s="31"/>
      <c r="ED147" s="31"/>
      <c r="EE147" s="31"/>
      <c r="EF147" s="31"/>
      <c r="EG147" s="31"/>
      <c r="EH147" s="31"/>
      <c r="EI147" s="31"/>
      <c r="EJ147" s="31"/>
      <c r="EK147" s="31"/>
      <c r="EL147" s="31"/>
      <c r="EM147" s="31"/>
      <c r="EN147" s="31"/>
      <c r="EO147" s="31"/>
      <c r="EP147" s="31"/>
      <c r="EQ147" s="31"/>
      <c r="ER147" s="31"/>
      <c r="ES147" s="31"/>
      <c r="ET147" s="31"/>
      <c r="EU147" s="31"/>
      <c r="EV147" s="31"/>
      <c r="EW147" s="31"/>
      <c r="EX147" s="31"/>
      <c r="EY147" s="31"/>
      <c r="EZ147" s="31"/>
      <c r="FA147" s="31"/>
      <c r="FB147" s="31"/>
      <c r="FC147" s="31"/>
      <c r="FD147" s="31"/>
      <c r="FE147" s="31"/>
      <c r="FF147" s="31"/>
      <c r="FG147" s="31"/>
      <c r="FH147" s="31"/>
      <c r="FI147" s="31"/>
      <c r="FJ147" s="31"/>
      <c r="FK147" s="31"/>
      <c r="FL147" s="31"/>
      <c r="FM147" s="31"/>
      <c r="FN147" s="31"/>
      <c r="FO147" s="31"/>
      <c r="FP147" s="31"/>
      <c r="FQ147" s="31"/>
      <c r="FR147" s="31"/>
      <c r="FS147" s="31"/>
      <c r="FT147" s="31"/>
      <c r="FU147" s="31"/>
      <c r="FV147" s="31"/>
      <c r="FW147" s="31"/>
      <c r="FX147" s="31"/>
      <c r="FY147" s="31"/>
      <c r="FZ147" s="31"/>
      <c r="GA147" s="31"/>
      <c r="GB147" s="31"/>
      <c r="GC147" s="31"/>
      <c r="GD147" s="31"/>
      <c r="GE147" s="31"/>
      <c r="GF147" s="31"/>
      <c r="GG147" s="31"/>
      <c r="GH147" s="31"/>
      <c r="GI147" s="31"/>
      <c r="GJ147" s="31"/>
      <c r="GK147" s="31"/>
      <c r="GL147" s="31"/>
      <c r="GM147" s="31"/>
      <c r="GN147" s="31"/>
      <c r="GO147" s="31"/>
      <c r="GP147" s="31"/>
      <c r="GQ147" s="31"/>
      <c r="GR147" s="31"/>
      <c r="GS147" s="31"/>
      <c r="GT147" s="31"/>
      <c r="GU147" s="31"/>
      <c r="GV147" s="31"/>
      <c r="GW147" s="31"/>
      <c r="GX147" s="31"/>
      <c r="GY147" s="31"/>
      <c r="GZ147" s="31"/>
      <c r="HA147" s="31"/>
      <c r="HB147" s="31"/>
      <c r="HC147" s="31"/>
      <c r="HD147" s="31"/>
      <c r="HE147" s="31"/>
      <c r="HF147" s="31"/>
      <c r="HG147" s="31"/>
      <c r="HH147" s="31"/>
      <c r="HI147" s="31"/>
      <c r="HJ147" s="31"/>
      <c r="HK147" s="31"/>
      <c r="HL147" s="31"/>
      <c r="HM147" s="31"/>
      <c r="HN147" s="31"/>
      <c r="HO147" s="31"/>
      <c r="HP147" s="31"/>
      <c r="HQ147" s="31"/>
      <c r="HR147" s="31"/>
      <c r="HS147" s="31"/>
      <c r="HT147" s="31"/>
      <c r="HU147" s="31"/>
      <c r="HV147" s="31"/>
      <c r="HW147" s="31"/>
      <c r="HX147" s="31"/>
      <c r="HY147" s="31"/>
      <c r="HZ147" s="31"/>
      <c r="IA147" s="31"/>
      <c r="IB147" s="31"/>
      <c r="IC147" s="31"/>
      <c r="ID147" s="31"/>
      <c r="IE147" s="31"/>
      <c r="IF147" s="31"/>
      <c r="IG147" s="31"/>
      <c r="IH147" s="31"/>
      <c r="II147" s="31"/>
      <c r="IJ147" s="31"/>
      <c r="IK147" s="31"/>
      <c r="IL147" s="31"/>
      <c r="IM147" s="31"/>
      <c r="IN147" s="31"/>
      <c r="IO147" s="31"/>
      <c r="IP147" s="31"/>
      <c r="IQ147" s="31"/>
      <c r="IR147" s="31"/>
      <c r="IS147" s="108"/>
      <c r="IT147" s="108"/>
    </row>
    <row r="148" spans="2:254" s="29" customFormat="1" ht="15">
      <c r="B148" s="93"/>
      <c r="C148" s="105"/>
      <c r="D148" s="95"/>
      <c r="H148" s="97"/>
      <c r="I148" s="97"/>
      <c r="J148" s="97"/>
      <c r="K148" s="94"/>
      <c r="L148" s="94"/>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c r="DR148" s="31"/>
      <c r="DS148" s="31"/>
      <c r="DT148" s="31"/>
      <c r="DU148" s="31"/>
      <c r="DV148" s="31"/>
      <c r="DW148" s="31"/>
      <c r="DX148" s="31"/>
      <c r="DY148" s="31"/>
      <c r="DZ148" s="31"/>
      <c r="EA148" s="31"/>
      <c r="EB148" s="31"/>
      <c r="EC148" s="31"/>
      <c r="ED148" s="31"/>
      <c r="EE148" s="31"/>
      <c r="EF148" s="31"/>
      <c r="EG148" s="31"/>
      <c r="EH148" s="31"/>
      <c r="EI148" s="31"/>
      <c r="EJ148" s="31"/>
      <c r="EK148" s="31"/>
      <c r="EL148" s="31"/>
      <c r="EM148" s="31"/>
      <c r="EN148" s="31"/>
      <c r="EO148" s="31"/>
      <c r="EP148" s="31"/>
      <c r="EQ148" s="31"/>
      <c r="ER148" s="31"/>
      <c r="ES148" s="31"/>
      <c r="ET148" s="31"/>
      <c r="EU148" s="31"/>
      <c r="EV148" s="31"/>
      <c r="EW148" s="31"/>
      <c r="EX148" s="31"/>
      <c r="EY148" s="31"/>
      <c r="EZ148" s="31"/>
      <c r="FA148" s="31"/>
      <c r="FB148" s="31"/>
      <c r="FC148" s="31"/>
      <c r="FD148" s="31"/>
      <c r="FE148" s="31"/>
      <c r="FF148" s="31"/>
      <c r="FG148" s="31"/>
      <c r="FH148" s="31"/>
      <c r="FI148" s="31"/>
      <c r="FJ148" s="31"/>
      <c r="FK148" s="31"/>
      <c r="FL148" s="31"/>
      <c r="FM148" s="31"/>
      <c r="FN148" s="31"/>
      <c r="FO148" s="31"/>
      <c r="FP148" s="31"/>
      <c r="FQ148" s="31"/>
      <c r="FR148" s="31"/>
      <c r="FS148" s="31"/>
      <c r="FT148" s="31"/>
      <c r="FU148" s="31"/>
      <c r="FV148" s="31"/>
      <c r="FW148" s="31"/>
      <c r="FX148" s="31"/>
      <c r="FY148" s="31"/>
      <c r="FZ148" s="31"/>
      <c r="GA148" s="31"/>
      <c r="GB148" s="31"/>
      <c r="GC148" s="31"/>
      <c r="GD148" s="31"/>
      <c r="GE148" s="31"/>
      <c r="GF148" s="31"/>
      <c r="GG148" s="31"/>
      <c r="GH148" s="31"/>
      <c r="GI148" s="31"/>
      <c r="GJ148" s="31"/>
      <c r="GK148" s="31"/>
      <c r="GL148" s="31"/>
      <c r="GM148" s="31"/>
      <c r="GN148" s="31"/>
      <c r="GO148" s="31"/>
      <c r="GP148" s="31"/>
      <c r="GQ148" s="31"/>
      <c r="GR148" s="31"/>
      <c r="GS148" s="31"/>
      <c r="GT148" s="31"/>
      <c r="GU148" s="31"/>
      <c r="GV148" s="31"/>
      <c r="GW148" s="31"/>
      <c r="GX148" s="31"/>
      <c r="GY148" s="31"/>
      <c r="GZ148" s="31"/>
      <c r="HA148" s="31"/>
      <c r="HB148" s="31"/>
      <c r="HC148" s="31"/>
      <c r="HD148" s="31"/>
      <c r="HE148" s="31"/>
      <c r="HF148" s="31"/>
      <c r="HG148" s="31"/>
      <c r="HH148" s="31"/>
      <c r="HI148" s="31"/>
      <c r="HJ148" s="31"/>
      <c r="HK148" s="31"/>
      <c r="HL148" s="31"/>
      <c r="HM148" s="31"/>
      <c r="HN148" s="31"/>
      <c r="HO148" s="31"/>
      <c r="HP148" s="31"/>
      <c r="HQ148" s="31"/>
      <c r="HR148" s="31"/>
      <c r="HS148" s="31"/>
      <c r="HT148" s="31"/>
      <c r="HU148" s="31"/>
      <c r="HV148" s="31"/>
      <c r="HW148" s="31"/>
      <c r="HX148" s="31"/>
      <c r="HY148" s="31"/>
      <c r="HZ148" s="31"/>
      <c r="IA148" s="31"/>
      <c r="IB148" s="31"/>
      <c r="IC148" s="31"/>
      <c r="ID148" s="31"/>
      <c r="IE148" s="31"/>
      <c r="IF148" s="31"/>
      <c r="IG148" s="31"/>
      <c r="IH148" s="31"/>
      <c r="II148" s="31"/>
      <c r="IJ148" s="31"/>
      <c r="IK148" s="31"/>
      <c r="IL148" s="31"/>
      <c r="IM148" s="31"/>
      <c r="IN148" s="31"/>
      <c r="IO148" s="31"/>
      <c r="IP148" s="31"/>
      <c r="IQ148" s="31"/>
      <c r="IR148" s="31"/>
      <c r="IS148" s="108"/>
      <c r="IT148" s="108"/>
    </row>
    <row r="149" spans="1:254" s="28" customFormat="1" ht="15">
      <c r="A149" s="117"/>
      <c r="B149" s="93"/>
      <c r="C149" s="105"/>
      <c r="D149" s="95"/>
      <c r="F149" s="94"/>
      <c r="H149" s="97"/>
      <c r="I149" s="97"/>
      <c r="J149" s="95"/>
      <c r="K149" s="94"/>
      <c r="L149" s="94"/>
      <c r="M149" s="29"/>
      <c r="N149" s="29"/>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c r="DR149" s="31"/>
      <c r="DS149" s="31"/>
      <c r="DT149" s="31"/>
      <c r="DU149" s="31"/>
      <c r="DV149" s="31"/>
      <c r="DW149" s="31"/>
      <c r="DX149" s="31"/>
      <c r="DY149" s="31"/>
      <c r="DZ149" s="31"/>
      <c r="EA149" s="31"/>
      <c r="EB149" s="31"/>
      <c r="EC149" s="31"/>
      <c r="ED149" s="31"/>
      <c r="EE149" s="31"/>
      <c r="EF149" s="31"/>
      <c r="EG149" s="31"/>
      <c r="EH149" s="31"/>
      <c r="EI149" s="31"/>
      <c r="EJ149" s="31"/>
      <c r="EK149" s="31"/>
      <c r="EL149" s="31"/>
      <c r="EM149" s="31"/>
      <c r="EN149" s="31"/>
      <c r="EO149" s="31"/>
      <c r="EP149" s="31"/>
      <c r="EQ149" s="31"/>
      <c r="ER149" s="31"/>
      <c r="ES149" s="31"/>
      <c r="ET149" s="31"/>
      <c r="EU149" s="31"/>
      <c r="EV149" s="31"/>
      <c r="EW149" s="31"/>
      <c r="EX149" s="31"/>
      <c r="EY149" s="31"/>
      <c r="EZ149" s="31"/>
      <c r="FA149" s="31"/>
      <c r="FB149" s="31"/>
      <c r="FC149" s="31"/>
      <c r="FD149" s="31"/>
      <c r="FE149" s="31"/>
      <c r="FF149" s="31"/>
      <c r="FG149" s="31"/>
      <c r="FH149" s="31"/>
      <c r="FI149" s="31"/>
      <c r="FJ149" s="31"/>
      <c r="FK149" s="31"/>
      <c r="FL149" s="31"/>
      <c r="FM149" s="31"/>
      <c r="FN149" s="31"/>
      <c r="FO149" s="31"/>
      <c r="FP149" s="31"/>
      <c r="FQ149" s="31"/>
      <c r="FR149" s="31"/>
      <c r="FS149" s="31"/>
      <c r="FT149" s="31"/>
      <c r="FU149" s="31"/>
      <c r="FV149" s="31"/>
      <c r="FW149" s="31"/>
      <c r="FX149" s="31"/>
      <c r="FY149" s="31"/>
      <c r="FZ149" s="31"/>
      <c r="GA149" s="31"/>
      <c r="GB149" s="31"/>
      <c r="GC149" s="31"/>
      <c r="GD149" s="31"/>
      <c r="GE149" s="31"/>
      <c r="GF149" s="31"/>
      <c r="GG149" s="31"/>
      <c r="GH149" s="31"/>
      <c r="GI149" s="31"/>
      <c r="GJ149" s="31"/>
      <c r="GK149" s="31"/>
      <c r="GL149" s="31"/>
      <c r="GM149" s="31"/>
      <c r="GN149" s="31"/>
      <c r="GO149" s="31"/>
      <c r="GP149" s="31"/>
      <c r="GQ149" s="31"/>
      <c r="GR149" s="31"/>
      <c r="GS149" s="31"/>
      <c r="GT149" s="31"/>
      <c r="GU149" s="31"/>
      <c r="GV149" s="31"/>
      <c r="GW149" s="31"/>
      <c r="GX149" s="31"/>
      <c r="GY149" s="31"/>
      <c r="GZ149" s="31"/>
      <c r="HA149" s="31"/>
      <c r="HB149" s="31"/>
      <c r="HC149" s="31"/>
      <c r="HD149" s="31"/>
      <c r="HE149" s="31"/>
      <c r="HF149" s="31"/>
      <c r="HG149" s="31"/>
      <c r="HH149" s="31"/>
      <c r="HI149" s="31"/>
      <c r="HJ149" s="31"/>
      <c r="HK149" s="31"/>
      <c r="HL149" s="31"/>
      <c r="HM149" s="31"/>
      <c r="HN149" s="31"/>
      <c r="HO149" s="31"/>
      <c r="HP149" s="31"/>
      <c r="HQ149" s="31"/>
      <c r="HR149" s="31"/>
      <c r="HS149" s="31"/>
      <c r="HT149" s="31"/>
      <c r="HU149" s="31"/>
      <c r="HV149" s="31"/>
      <c r="HW149" s="31"/>
      <c r="HX149" s="31"/>
      <c r="HY149" s="31"/>
      <c r="HZ149" s="31"/>
      <c r="IA149" s="31"/>
      <c r="IB149" s="31"/>
      <c r="IC149" s="31"/>
      <c r="ID149" s="31"/>
      <c r="IE149" s="31"/>
      <c r="IF149" s="31"/>
      <c r="IG149" s="31"/>
      <c r="IH149" s="31"/>
      <c r="II149" s="31"/>
      <c r="IJ149" s="31"/>
      <c r="IK149" s="31"/>
      <c r="IL149" s="31"/>
      <c r="IM149" s="31"/>
      <c r="IN149" s="31"/>
      <c r="IO149" s="31"/>
      <c r="IP149" s="31"/>
      <c r="IQ149" s="31"/>
      <c r="IR149" s="31"/>
      <c r="IS149" s="108"/>
      <c r="IT149" s="108"/>
    </row>
    <row r="150" spans="1:254" s="32" customFormat="1" ht="15">
      <c r="A150" s="117"/>
      <c r="B150" s="93"/>
      <c r="C150" s="119"/>
      <c r="D150" s="95"/>
      <c r="E150" s="94"/>
      <c r="F150" s="94"/>
      <c r="G150" s="94"/>
      <c r="H150" s="95"/>
      <c r="I150" s="95"/>
      <c r="J150" s="95"/>
      <c r="K150" s="94"/>
      <c r="L150" s="90"/>
      <c r="N150" s="33"/>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c r="DR150" s="31"/>
      <c r="DS150" s="31"/>
      <c r="DT150" s="31"/>
      <c r="DU150" s="31"/>
      <c r="DV150" s="31"/>
      <c r="DW150" s="31"/>
      <c r="DX150" s="31"/>
      <c r="DY150" s="31"/>
      <c r="DZ150" s="31"/>
      <c r="EA150" s="31"/>
      <c r="EB150" s="31"/>
      <c r="EC150" s="31"/>
      <c r="ED150" s="31"/>
      <c r="EE150" s="31"/>
      <c r="EF150" s="31"/>
      <c r="EG150" s="31"/>
      <c r="EH150" s="31"/>
      <c r="EI150" s="31"/>
      <c r="EJ150" s="31"/>
      <c r="EK150" s="31"/>
      <c r="EL150" s="31"/>
      <c r="EM150" s="31"/>
      <c r="EN150" s="31"/>
      <c r="EO150" s="31"/>
      <c r="EP150" s="31"/>
      <c r="EQ150" s="31"/>
      <c r="ER150" s="31"/>
      <c r="ES150" s="31"/>
      <c r="ET150" s="31"/>
      <c r="EU150" s="31"/>
      <c r="EV150" s="31"/>
      <c r="EW150" s="31"/>
      <c r="EX150" s="31"/>
      <c r="EY150" s="31"/>
      <c r="EZ150" s="31"/>
      <c r="FA150" s="31"/>
      <c r="FB150" s="31"/>
      <c r="FC150" s="31"/>
      <c r="FD150" s="31"/>
      <c r="FE150" s="31"/>
      <c r="FF150" s="31"/>
      <c r="FG150" s="31"/>
      <c r="FH150" s="31"/>
      <c r="FI150" s="31"/>
      <c r="FJ150" s="31"/>
      <c r="FK150" s="31"/>
      <c r="FL150" s="31"/>
      <c r="FM150" s="31"/>
      <c r="FN150" s="31"/>
      <c r="FO150" s="31"/>
      <c r="FP150" s="31"/>
      <c r="FQ150" s="31"/>
      <c r="FR150" s="31"/>
      <c r="FS150" s="31"/>
      <c r="FT150" s="31"/>
      <c r="FU150" s="31"/>
      <c r="FV150" s="31"/>
      <c r="FW150" s="31"/>
      <c r="FX150" s="31"/>
      <c r="FY150" s="31"/>
      <c r="FZ150" s="31"/>
      <c r="GA150" s="31"/>
      <c r="GB150" s="31"/>
      <c r="GC150" s="31"/>
      <c r="GD150" s="31"/>
      <c r="GE150" s="31"/>
      <c r="GF150" s="31"/>
      <c r="GG150" s="31"/>
      <c r="GH150" s="31"/>
      <c r="GI150" s="31"/>
      <c r="GJ150" s="31"/>
      <c r="GK150" s="31"/>
      <c r="GL150" s="31"/>
      <c r="GM150" s="31"/>
      <c r="GN150" s="31"/>
      <c r="GO150" s="31"/>
      <c r="GP150" s="31"/>
      <c r="GQ150" s="31"/>
      <c r="GR150" s="31"/>
      <c r="GS150" s="31"/>
      <c r="GT150" s="31"/>
      <c r="GU150" s="31"/>
      <c r="GV150" s="31"/>
      <c r="GW150" s="31"/>
      <c r="GX150" s="31"/>
      <c r="GY150" s="31"/>
      <c r="GZ150" s="31"/>
      <c r="HA150" s="31"/>
      <c r="HB150" s="31"/>
      <c r="HC150" s="31"/>
      <c r="HD150" s="31"/>
      <c r="HE150" s="31"/>
      <c r="HF150" s="31"/>
      <c r="HG150" s="31"/>
      <c r="HH150" s="31"/>
      <c r="HI150" s="31"/>
      <c r="HJ150" s="31"/>
      <c r="HK150" s="31"/>
      <c r="HL150" s="31"/>
      <c r="HM150" s="31"/>
      <c r="HN150" s="31"/>
      <c r="HO150" s="31"/>
      <c r="HP150" s="31"/>
      <c r="HQ150" s="31"/>
      <c r="HR150" s="31"/>
      <c r="HS150" s="31"/>
      <c r="HT150" s="31"/>
      <c r="HU150" s="31"/>
      <c r="HV150" s="31"/>
      <c r="HW150" s="31"/>
      <c r="HX150" s="31"/>
      <c r="HY150" s="31"/>
      <c r="HZ150" s="31"/>
      <c r="IA150" s="31"/>
      <c r="IB150" s="31"/>
      <c r="IC150" s="31"/>
      <c r="ID150" s="31"/>
      <c r="IE150" s="31"/>
      <c r="IF150" s="31"/>
      <c r="IG150" s="31"/>
      <c r="IH150" s="31"/>
      <c r="II150" s="31"/>
      <c r="IJ150" s="31"/>
      <c r="IK150" s="31"/>
      <c r="IL150" s="31"/>
      <c r="IM150" s="31"/>
      <c r="IN150" s="31"/>
      <c r="IO150" s="31"/>
      <c r="IP150" s="31"/>
      <c r="IQ150" s="31"/>
      <c r="IR150" s="31"/>
      <c r="IS150" s="108"/>
      <c r="IT150" s="108"/>
    </row>
    <row r="151" spans="1:254" s="28" customFormat="1" ht="15">
      <c r="A151" s="117"/>
      <c r="B151" s="93"/>
      <c r="C151" s="105"/>
      <c r="D151" s="95"/>
      <c r="F151" s="94"/>
      <c r="H151" s="97"/>
      <c r="I151" s="97"/>
      <c r="J151" s="95"/>
      <c r="K151" s="94"/>
      <c r="L151" s="94"/>
      <c r="M151" s="29"/>
      <c r="N151" s="29"/>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c r="DR151" s="31"/>
      <c r="DS151" s="31"/>
      <c r="DT151" s="31"/>
      <c r="DU151" s="31"/>
      <c r="DV151" s="31"/>
      <c r="DW151" s="31"/>
      <c r="DX151" s="31"/>
      <c r="DY151" s="31"/>
      <c r="DZ151" s="31"/>
      <c r="EA151" s="31"/>
      <c r="EB151" s="31"/>
      <c r="EC151" s="31"/>
      <c r="ED151" s="31"/>
      <c r="EE151" s="31"/>
      <c r="EF151" s="31"/>
      <c r="EG151" s="31"/>
      <c r="EH151" s="31"/>
      <c r="EI151" s="31"/>
      <c r="EJ151" s="31"/>
      <c r="EK151" s="31"/>
      <c r="EL151" s="31"/>
      <c r="EM151" s="31"/>
      <c r="EN151" s="31"/>
      <c r="EO151" s="31"/>
      <c r="EP151" s="31"/>
      <c r="EQ151" s="31"/>
      <c r="ER151" s="31"/>
      <c r="ES151" s="31"/>
      <c r="ET151" s="31"/>
      <c r="EU151" s="31"/>
      <c r="EV151" s="31"/>
      <c r="EW151" s="31"/>
      <c r="EX151" s="31"/>
      <c r="EY151" s="31"/>
      <c r="EZ151" s="31"/>
      <c r="FA151" s="31"/>
      <c r="FB151" s="31"/>
      <c r="FC151" s="31"/>
      <c r="FD151" s="31"/>
      <c r="FE151" s="31"/>
      <c r="FF151" s="31"/>
      <c r="FG151" s="31"/>
      <c r="FH151" s="31"/>
      <c r="FI151" s="31"/>
      <c r="FJ151" s="31"/>
      <c r="FK151" s="31"/>
      <c r="FL151" s="31"/>
      <c r="FM151" s="31"/>
      <c r="FN151" s="31"/>
      <c r="FO151" s="31"/>
      <c r="FP151" s="31"/>
      <c r="FQ151" s="31"/>
      <c r="FR151" s="31"/>
      <c r="FS151" s="31"/>
      <c r="FT151" s="31"/>
      <c r="FU151" s="31"/>
      <c r="FV151" s="31"/>
      <c r="FW151" s="31"/>
      <c r="FX151" s="31"/>
      <c r="FY151" s="31"/>
      <c r="FZ151" s="31"/>
      <c r="GA151" s="31"/>
      <c r="GB151" s="31"/>
      <c r="GC151" s="31"/>
      <c r="GD151" s="31"/>
      <c r="GE151" s="31"/>
      <c r="GF151" s="31"/>
      <c r="GG151" s="31"/>
      <c r="GH151" s="31"/>
      <c r="GI151" s="31"/>
      <c r="GJ151" s="31"/>
      <c r="GK151" s="31"/>
      <c r="GL151" s="31"/>
      <c r="GM151" s="31"/>
      <c r="GN151" s="31"/>
      <c r="GO151" s="31"/>
      <c r="GP151" s="31"/>
      <c r="GQ151" s="31"/>
      <c r="GR151" s="31"/>
      <c r="GS151" s="31"/>
      <c r="GT151" s="31"/>
      <c r="GU151" s="31"/>
      <c r="GV151" s="31"/>
      <c r="GW151" s="31"/>
      <c r="GX151" s="31"/>
      <c r="GY151" s="31"/>
      <c r="GZ151" s="31"/>
      <c r="HA151" s="31"/>
      <c r="HB151" s="31"/>
      <c r="HC151" s="31"/>
      <c r="HD151" s="31"/>
      <c r="HE151" s="31"/>
      <c r="HF151" s="31"/>
      <c r="HG151" s="31"/>
      <c r="HH151" s="31"/>
      <c r="HI151" s="31"/>
      <c r="HJ151" s="31"/>
      <c r="HK151" s="31"/>
      <c r="HL151" s="31"/>
      <c r="HM151" s="31"/>
      <c r="HN151" s="31"/>
      <c r="HO151" s="31"/>
      <c r="HP151" s="31"/>
      <c r="HQ151" s="31"/>
      <c r="HR151" s="31"/>
      <c r="HS151" s="31"/>
      <c r="HT151" s="31"/>
      <c r="HU151" s="31"/>
      <c r="HV151" s="31"/>
      <c r="HW151" s="31"/>
      <c r="HX151" s="31"/>
      <c r="HY151" s="31"/>
      <c r="HZ151" s="31"/>
      <c r="IA151" s="31"/>
      <c r="IB151" s="31"/>
      <c r="IC151" s="31"/>
      <c r="ID151" s="31"/>
      <c r="IE151" s="31"/>
      <c r="IF151" s="31"/>
      <c r="IG151" s="31"/>
      <c r="IH151" s="31"/>
      <c r="II151" s="31"/>
      <c r="IJ151" s="31"/>
      <c r="IK151" s="31"/>
      <c r="IL151" s="31"/>
      <c r="IM151" s="31"/>
      <c r="IN151" s="31"/>
      <c r="IO151" s="31"/>
      <c r="IP151" s="31"/>
      <c r="IQ151" s="31"/>
      <c r="IR151" s="31"/>
      <c r="IS151" s="108"/>
      <c r="IT151" s="108"/>
    </row>
    <row r="152" spans="1:254" s="28" customFormat="1" ht="15">
      <c r="A152" s="117"/>
      <c r="B152" s="93"/>
      <c r="C152" s="94"/>
      <c r="D152" s="95"/>
      <c r="H152" s="97"/>
      <c r="I152" s="97"/>
      <c r="J152" s="95"/>
      <c r="K152" s="94"/>
      <c r="L152" s="94"/>
      <c r="M152" s="29"/>
      <c r="N152" s="29"/>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108"/>
      <c r="IT152" s="108"/>
    </row>
    <row r="153" spans="1:254" s="33" customFormat="1" ht="15">
      <c r="A153" s="29"/>
      <c r="B153" s="93"/>
      <c r="C153" s="94"/>
      <c r="D153" s="95"/>
      <c r="E153" s="94"/>
      <c r="F153" s="94"/>
      <c r="G153" s="94"/>
      <c r="H153" s="95"/>
      <c r="I153" s="95"/>
      <c r="J153" s="95"/>
      <c r="K153" s="94"/>
      <c r="L153" s="94"/>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c r="DR153" s="31"/>
      <c r="DS153" s="31"/>
      <c r="DT153" s="31"/>
      <c r="DU153" s="31"/>
      <c r="DV153" s="31"/>
      <c r="DW153" s="31"/>
      <c r="DX153" s="31"/>
      <c r="DY153" s="31"/>
      <c r="DZ153" s="31"/>
      <c r="EA153" s="31"/>
      <c r="EB153" s="31"/>
      <c r="EC153" s="31"/>
      <c r="ED153" s="31"/>
      <c r="EE153" s="31"/>
      <c r="EF153" s="31"/>
      <c r="EG153" s="31"/>
      <c r="EH153" s="31"/>
      <c r="EI153" s="31"/>
      <c r="EJ153" s="31"/>
      <c r="EK153" s="31"/>
      <c r="EL153" s="31"/>
      <c r="EM153" s="31"/>
      <c r="EN153" s="31"/>
      <c r="EO153" s="31"/>
      <c r="EP153" s="31"/>
      <c r="EQ153" s="31"/>
      <c r="ER153" s="31"/>
      <c r="ES153" s="31"/>
      <c r="ET153" s="31"/>
      <c r="EU153" s="31"/>
      <c r="EV153" s="31"/>
      <c r="EW153" s="31"/>
      <c r="EX153" s="31"/>
      <c r="EY153" s="31"/>
      <c r="EZ153" s="31"/>
      <c r="FA153" s="31"/>
      <c r="FB153" s="31"/>
      <c r="FC153" s="31"/>
      <c r="FD153" s="31"/>
      <c r="FE153" s="31"/>
      <c r="FF153" s="31"/>
      <c r="FG153" s="31"/>
      <c r="FH153" s="31"/>
      <c r="FI153" s="31"/>
      <c r="FJ153" s="31"/>
      <c r="FK153" s="31"/>
      <c r="FL153" s="31"/>
      <c r="FM153" s="31"/>
      <c r="FN153" s="31"/>
      <c r="FO153" s="31"/>
      <c r="FP153" s="31"/>
      <c r="FQ153" s="31"/>
      <c r="FR153" s="31"/>
      <c r="FS153" s="31"/>
      <c r="FT153" s="31"/>
      <c r="FU153" s="31"/>
      <c r="FV153" s="31"/>
      <c r="FW153" s="31"/>
      <c r="FX153" s="31"/>
      <c r="FY153" s="31"/>
      <c r="FZ153" s="31"/>
      <c r="GA153" s="31"/>
      <c r="GB153" s="31"/>
      <c r="GC153" s="31"/>
      <c r="GD153" s="31"/>
      <c r="GE153" s="31"/>
      <c r="GF153" s="31"/>
      <c r="GG153" s="31"/>
      <c r="GH153" s="31"/>
      <c r="GI153" s="31"/>
      <c r="GJ153" s="31"/>
      <c r="GK153" s="31"/>
      <c r="GL153" s="31"/>
      <c r="GM153" s="31"/>
      <c r="GN153" s="31"/>
      <c r="GO153" s="31"/>
      <c r="GP153" s="31"/>
      <c r="GQ153" s="31"/>
      <c r="GR153" s="31"/>
      <c r="GS153" s="31"/>
      <c r="GT153" s="31"/>
      <c r="GU153" s="31"/>
      <c r="GV153" s="31"/>
      <c r="GW153" s="31"/>
      <c r="GX153" s="31"/>
      <c r="GY153" s="31"/>
      <c r="GZ153" s="31"/>
      <c r="HA153" s="31"/>
      <c r="HB153" s="31"/>
      <c r="HC153" s="31"/>
      <c r="HD153" s="31"/>
      <c r="HE153" s="31"/>
      <c r="HF153" s="31"/>
      <c r="HG153" s="31"/>
      <c r="HH153" s="31"/>
      <c r="HI153" s="31"/>
      <c r="HJ153" s="31"/>
      <c r="HK153" s="31"/>
      <c r="HL153" s="31"/>
      <c r="HM153" s="31"/>
      <c r="HN153" s="31"/>
      <c r="HO153" s="31"/>
      <c r="HP153" s="31"/>
      <c r="HQ153" s="31"/>
      <c r="HR153" s="31"/>
      <c r="HS153" s="31"/>
      <c r="HT153" s="31"/>
      <c r="HU153" s="31"/>
      <c r="HV153" s="31"/>
      <c r="HW153" s="31"/>
      <c r="HX153" s="31"/>
      <c r="HY153" s="31"/>
      <c r="HZ153" s="31"/>
      <c r="IA153" s="31"/>
      <c r="IB153" s="31"/>
      <c r="IC153" s="31"/>
      <c r="ID153" s="31"/>
      <c r="IE153" s="31"/>
      <c r="IF153" s="31"/>
      <c r="IG153" s="31"/>
      <c r="IH153" s="31"/>
      <c r="II153" s="31"/>
      <c r="IJ153" s="31"/>
      <c r="IK153" s="31"/>
      <c r="IL153" s="31"/>
      <c r="IM153" s="31"/>
      <c r="IN153" s="31"/>
      <c r="IO153" s="31"/>
      <c r="IP153" s="31"/>
      <c r="IQ153" s="31"/>
      <c r="IR153" s="31"/>
      <c r="IS153" s="108"/>
      <c r="IT153" s="108"/>
    </row>
    <row r="154" spans="1:254" s="33" customFormat="1" ht="15">
      <c r="A154" s="29"/>
      <c r="B154" s="93"/>
      <c r="C154" s="94"/>
      <c r="D154" s="95"/>
      <c r="E154" s="94"/>
      <c r="F154" s="94"/>
      <c r="G154" s="94"/>
      <c r="H154" s="95"/>
      <c r="I154" s="95"/>
      <c r="J154" s="95"/>
      <c r="L154" s="94"/>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108"/>
      <c r="IT154" s="108"/>
    </row>
    <row r="155" spans="1:254" s="33" customFormat="1" ht="15">
      <c r="A155" s="29"/>
      <c r="B155" s="93"/>
      <c r="C155" s="29"/>
      <c r="D155" s="95"/>
      <c r="E155" s="107"/>
      <c r="F155" s="107"/>
      <c r="G155" s="95"/>
      <c r="H155" s="95"/>
      <c r="I155" s="95"/>
      <c r="J155" s="95"/>
      <c r="K155" s="129"/>
      <c r="L155" s="130"/>
      <c r="M155" s="32"/>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c r="DR155" s="31"/>
      <c r="DS155" s="31"/>
      <c r="DT155" s="31"/>
      <c r="DU155" s="31"/>
      <c r="DV155" s="31"/>
      <c r="DW155" s="31"/>
      <c r="DX155" s="31"/>
      <c r="DY155" s="31"/>
      <c r="DZ155" s="31"/>
      <c r="EA155" s="31"/>
      <c r="EB155" s="31"/>
      <c r="EC155" s="31"/>
      <c r="ED155" s="31"/>
      <c r="EE155" s="31"/>
      <c r="EF155" s="31"/>
      <c r="EG155" s="31"/>
      <c r="EH155" s="31"/>
      <c r="EI155" s="31"/>
      <c r="EJ155" s="31"/>
      <c r="EK155" s="31"/>
      <c r="EL155" s="31"/>
      <c r="EM155" s="31"/>
      <c r="EN155" s="31"/>
      <c r="EO155" s="31"/>
      <c r="EP155" s="31"/>
      <c r="EQ155" s="31"/>
      <c r="ER155" s="31"/>
      <c r="ES155" s="31"/>
      <c r="ET155" s="31"/>
      <c r="EU155" s="31"/>
      <c r="EV155" s="31"/>
      <c r="EW155" s="31"/>
      <c r="EX155" s="31"/>
      <c r="EY155" s="31"/>
      <c r="EZ155" s="31"/>
      <c r="FA155" s="31"/>
      <c r="FB155" s="31"/>
      <c r="FC155" s="31"/>
      <c r="FD155" s="31"/>
      <c r="FE155" s="31"/>
      <c r="FF155" s="31"/>
      <c r="FG155" s="31"/>
      <c r="FH155" s="31"/>
      <c r="FI155" s="31"/>
      <c r="FJ155" s="31"/>
      <c r="FK155" s="31"/>
      <c r="FL155" s="31"/>
      <c r="FM155" s="31"/>
      <c r="FN155" s="31"/>
      <c r="FO155" s="31"/>
      <c r="FP155" s="31"/>
      <c r="FQ155" s="31"/>
      <c r="FR155" s="31"/>
      <c r="FS155" s="31"/>
      <c r="FT155" s="31"/>
      <c r="FU155" s="31"/>
      <c r="FV155" s="31"/>
      <c r="FW155" s="31"/>
      <c r="FX155" s="31"/>
      <c r="FY155" s="31"/>
      <c r="FZ155" s="31"/>
      <c r="GA155" s="31"/>
      <c r="GB155" s="31"/>
      <c r="GC155" s="31"/>
      <c r="GD155" s="31"/>
      <c r="GE155" s="31"/>
      <c r="GF155" s="31"/>
      <c r="GG155" s="31"/>
      <c r="GH155" s="31"/>
      <c r="GI155" s="31"/>
      <c r="GJ155" s="31"/>
      <c r="GK155" s="31"/>
      <c r="GL155" s="31"/>
      <c r="GM155" s="31"/>
      <c r="GN155" s="31"/>
      <c r="GO155" s="31"/>
      <c r="GP155" s="31"/>
      <c r="GQ155" s="31"/>
      <c r="GR155" s="31"/>
      <c r="GS155" s="31"/>
      <c r="GT155" s="31"/>
      <c r="GU155" s="31"/>
      <c r="GV155" s="31"/>
      <c r="GW155" s="31"/>
      <c r="GX155" s="31"/>
      <c r="GY155" s="31"/>
      <c r="GZ155" s="31"/>
      <c r="HA155" s="31"/>
      <c r="HB155" s="31"/>
      <c r="HC155" s="31"/>
      <c r="HD155" s="31"/>
      <c r="HE155" s="31"/>
      <c r="HF155" s="31"/>
      <c r="HG155" s="31"/>
      <c r="HH155" s="31"/>
      <c r="HI155" s="31"/>
      <c r="HJ155" s="31"/>
      <c r="HK155" s="31"/>
      <c r="HL155" s="31"/>
      <c r="HM155" s="31"/>
      <c r="HN155" s="31"/>
      <c r="HO155" s="31"/>
      <c r="HP155" s="31"/>
      <c r="HQ155" s="31"/>
      <c r="HR155" s="31"/>
      <c r="HS155" s="31"/>
      <c r="HT155" s="31"/>
      <c r="HU155" s="31"/>
      <c r="HV155" s="31"/>
      <c r="HW155" s="31"/>
      <c r="HX155" s="31"/>
      <c r="HY155" s="31"/>
      <c r="HZ155" s="31"/>
      <c r="IA155" s="31"/>
      <c r="IB155" s="31"/>
      <c r="IC155" s="31"/>
      <c r="ID155" s="31"/>
      <c r="IE155" s="31"/>
      <c r="IF155" s="31"/>
      <c r="IG155" s="31"/>
      <c r="IH155" s="31"/>
      <c r="II155" s="31"/>
      <c r="IJ155" s="31"/>
      <c r="IK155" s="31"/>
      <c r="IL155" s="31"/>
      <c r="IM155" s="31"/>
      <c r="IN155" s="31"/>
      <c r="IO155" s="31"/>
      <c r="IP155" s="31"/>
      <c r="IQ155" s="31"/>
      <c r="IR155" s="31"/>
      <c r="IS155" s="108"/>
      <c r="IT155" s="108"/>
    </row>
    <row r="156" spans="1:254" s="33" customFormat="1" ht="15">
      <c r="A156" s="29"/>
      <c r="B156" s="93"/>
      <c r="C156" s="120"/>
      <c r="D156" s="95"/>
      <c r="E156" s="107"/>
      <c r="F156" s="107"/>
      <c r="G156" s="95"/>
      <c r="H156" s="95"/>
      <c r="I156" s="95"/>
      <c r="J156" s="95"/>
      <c r="K156" s="129"/>
      <c r="L156" s="130"/>
      <c r="M156" s="32"/>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c r="DR156" s="31"/>
      <c r="DS156" s="31"/>
      <c r="DT156" s="31"/>
      <c r="DU156" s="31"/>
      <c r="DV156" s="31"/>
      <c r="DW156" s="31"/>
      <c r="DX156" s="31"/>
      <c r="DY156" s="31"/>
      <c r="DZ156" s="31"/>
      <c r="EA156" s="31"/>
      <c r="EB156" s="31"/>
      <c r="EC156" s="31"/>
      <c r="ED156" s="31"/>
      <c r="EE156" s="31"/>
      <c r="EF156" s="31"/>
      <c r="EG156" s="31"/>
      <c r="EH156" s="31"/>
      <c r="EI156" s="31"/>
      <c r="EJ156" s="31"/>
      <c r="EK156" s="31"/>
      <c r="EL156" s="31"/>
      <c r="EM156" s="31"/>
      <c r="EN156" s="31"/>
      <c r="EO156" s="31"/>
      <c r="EP156" s="31"/>
      <c r="EQ156" s="31"/>
      <c r="ER156" s="31"/>
      <c r="ES156" s="31"/>
      <c r="ET156" s="31"/>
      <c r="EU156" s="31"/>
      <c r="EV156" s="31"/>
      <c r="EW156" s="31"/>
      <c r="EX156" s="31"/>
      <c r="EY156" s="31"/>
      <c r="EZ156" s="31"/>
      <c r="FA156" s="31"/>
      <c r="FB156" s="31"/>
      <c r="FC156" s="31"/>
      <c r="FD156" s="31"/>
      <c r="FE156" s="31"/>
      <c r="FF156" s="31"/>
      <c r="FG156" s="31"/>
      <c r="FH156" s="31"/>
      <c r="FI156" s="31"/>
      <c r="FJ156" s="31"/>
      <c r="FK156" s="31"/>
      <c r="FL156" s="31"/>
      <c r="FM156" s="31"/>
      <c r="FN156" s="31"/>
      <c r="FO156" s="31"/>
      <c r="FP156" s="31"/>
      <c r="FQ156" s="31"/>
      <c r="FR156" s="31"/>
      <c r="FS156" s="31"/>
      <c r="FT156" s="31"/>
      <c r="FU156" s="31"/>
      <c r="FV156" s="31"/>
      <c r="FW156" s="31"/>
      <c r="FX156" s="31"/>
      <c r="FY156" s="31"/>
      <c r="FZ156" s="31"/>
      <c r="GA156" s="31"/>
      <c r="GB156" s="31"/>
      <c r="GC156" s="31"/>
      <c r="GD156" s="31"/>
      <c r="GE156" s="31"/>
      <c r="GF156" s="31"/>
      <c r="GG156" s="31"/>
      <c r="GH156" s="31"/>
      <c r="GI156" s="31"/>
      <c r="GJ156" s="31"/>
      <c r="GK156" s="31"/>
      <c r="GL156" s="31"/>
      <c r="GM156" s="31"/>
      <c r="GN156" s="31"/>
      <c r="GO156" s="31"/>
      <c r="GP156" s="31"/>
      <c r="GQ156" s="31"/>
      <c r="GR156" s="31"/>
      <c r="GS156" s="31"/>
      <c r="GT156" s="31"/>
      <c r="GU156" s="31"/>
      <c r="GV156" s="31"/>
      <c r="GW156" s="31"/>
      <c r="GX156" s="31"/>
      <c r="GY156" s="31"/>
      <c r="GZ156" s="31"/>
      <c r="HA156" s="31"/>
      <c r="HB156" s="31"/>
      <c r="HC156" s="31"/>
      <c r="HD156" s="31"/>
      <c r="HE156" s="31"/>
      <c r="HF156" s="31"/>
      <c r="HG156" s="31"/>
      <c r="HH156" s="31"/>
      <c r="HI156" s="31"/>
      <c r="HJ156" s="31"/>
      <c r="HK156" s="31"/>
      <c r="HL156" s="31"/>
      <c r="HM156" s="31"/>
      <c r="HN156" s="31"/>
      <c r="HO156" s="31"/>
      <c r="HP156" s="31"/>
      <c r="HQ156" s="31"/>
      <c r="HR156" s="31"/>
      <c r="HS156" s="31"/>
      <c r="HT156" s="31"/>
      <c r="HU156" s="31"/>
      <c r="HV156" s="31"/>
      <c r="HW156" s="31"/>
      <c r="HX156" s="31"/>
      <c r="HY156" s="31"/>
      <c r="HZ156" s="31"/>
      <c r="IA156" s="31"/>
      <c r="IB156" s="31"/>
      <c r="IC156" s="31"/>
      <c r="ID156" s="31"/>
      <c r="IE156" s="31"/>
      <c r="IF156" s="31"/>
      <c r="IG156" s="31"/>
      <c r="IH156" s="31"/>
      <c r="II156" s="31"/>
      <c r="IJ156" s="31"/>
      <c r="IK156" s="31"/>
      <c r="IL156" s="31"/>
      <c r="IM156" s="31"/>
      <c r="IN156" s="31"/>
      <c r="IO156" s="31"/>
      <c r="IP156" s="31"/>
      <c r="IQ156" s="31"/>
      <c r="IR156" s="31"/>
      <c r="IS156" s="108"/>
      <c r="IT156" s="108"/>
    </row>
    <row r="157" spans="1:254" s="33" customFormat="1" ht="15">
      <c r="A157" s="29"/>
      <c r="B157" s="93"/>
      <c r="C157" s="94"/>
      <c r="D157" s="95"/>
      <c r="E157" s="107"/>
      <c r="F157" s="107"/>
      <c r="G157" s="95"/>
      <c r="H157" s="95"/>
      <c r="I157" s="95"/>
      <c r="J157" s="95"/>
      <c r="K157" s="129"/>
      <c r="L157" s="130"/>
      <c r="M157" s="32"/>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c r="DR157" s="31"/>
      <c r="DS157" s="31"/>
      <c r="DT157" s="31"/>
      <c r="DU157" s="31"/>
      <c r="DV157" s="31"/>
      <c r="DW157" s="31"/>
      <c r="DX157" s="31"/>
      <c r="DY157" s="31"/>
      <c r="DZ157" s="31"/>
      <c r="EA157" s="31"/>
      <c r="EB157" s="31"/>
      <c r="EC157" s="31"/>
      <c r="ED157" s="31"/>
      <c r="EE157" s="31"/>
      <c r="EF157" s="31"/>
      <c r="EG157" s="31"/>
      <c r="EH157" s="31"/>
      <c r="EI157" s="31"/>
      <c r="EJ157" s="31"/>
      <c r="EK157" s="31"/>
      <c r="EL157" s="31"/>
      <c r="EM157" s="31"/>
      <c r="EN157" s="31"/>
      <c r="EO157" s="31"/>
      <c r="EP157" s="31"/>
      <c r="EQ157" s="31"/>
      <c r="ER157" s="31"/>
      <c r="ES157" s="31"/>
      <c r="ET157" s="31"/>
      <c r="EU157" s="31"/>
      <c r="EV157" s="31"/>
      <c r="EW157" s="31"/>
      <c r="EX157" s="31"/>
      <c r="EY157" s="31"/>
      <c r="EZ157" s="31"/>
      <c r="FA157" s="31"/>
      <c r="FB157" s="31"/>
      <c r="FC157" s="31"/>
      <c r="FD157" s="31"/>
      <c r="FE157" s="31"/>
      <c r="FF157" s="31"/>
      <c r="FG157" s="31"/>
      <c r="FH157" s="31"/>
      <c r="FI157" s="31"/>
      <c r="FJ157" s="31"/>
      <c r="FK157" s="31"/>
      <c r="FL157" s="31"/>
      <c r="FM157" s="31"/>
      <c r="FN157" s="31"/>
      <c r="FO157" s="31"/>
      <c r="FP157" s="31"/>
      <c r="FQ157" s="31"/>
      <c r="FR157" s="31"/>
      <c r="FS157" s="31"/>
      <c r="FT157" s="31"/>
      <c r="FU157" s="31"/>
      <c r="FV157" s="31"/>
      <c r="FW157" s="31"/>
      <c r="FX157" s="31"/>
      <c r="FY157" s="31"/>
      <c r="FZ157" s="31"/>
      <c r="GA157" s="31"/>
      <c r="GB157" s="31"/>
      <c r="GC157" s="31"/>
      <c r="GD157" s="31"/>
      <c r="GE157" s="31"/>
      <c r="GF157" s="31"/>
      <c r="GG157" s="31"/>
      <c r="GH157" s="31"/>
      <c r="GI157" s="31"/>
      <c r="GJ157" s="31"/>
      <c r="GK157" s="31"/>
      <c r="GL157" s="31"/>
      <c r="GM157" s="31"/>
      <c r="GN157" s="31"/>
      <c r="GO157" s="31"/>
      <c r="GP157" s="31"/>
      <c r="GQ157" s="31"/>
      <c r="GR157" s="31"/>
      <c r="GS157" s="31"/>
      <c r="GT157" s="31"/>
      <c r="GU157" s="31"/>
      <c r="GV157" s="31"/>
      <c r="GW157" s="31"/>
      <c r="GX157" s="31"/>
      <c r="GY157" s="31"/>
      <c r="GZ157" s="31"/>
      <c r="HA157" s="31"/>
      <c r="HB157" s="31"/>
      <c r="HC157" s="31"/>
      <c r="HD157" s="31"/>
      <c r="HE157" s="31"/>
      <c r="HF157" s="31"/>
      <c r="HG157" s="31"/>
      <c r="HH157" s="31"/>
      <c r="HI157" s="31"/>
      <c r="HJ157" s="31"/>
      <c r="HK157" s="31"/>
      <c r="HL157" s="31"/>
      <c r="HM157" s="31"/>
      <c r="HN157" s="31"/>
      <c r="HO157" s="31"/>
      <c r="HP157" s="31"/>
      <c r="HQ157" s="31"/>
      <c r="HR157" s="31"/>
      <c r="HS157" s="31"/>
      <c r="HT157" s="31"/>
      <c r="HU157" s="31"/>
      <c r="HV157" s="31"/>
      <c r="HW157" s="31"/>
      <c r="HX157" s="31"/>
      <c r="HY157" s="31"/>
      <c r="HZ157" s="31"/>
      <c r="IA157" s="31"/>
      <c r="IB157" s="31"/>
      <c r="IC157" s="31"/>
      <c r="ID157" s="31"/>
      <c r="IE157" s="31"/>
      <c r="IF157" s="31"/>
      <c r="IG157" s="31"/>
      <c r="IH157" s="31"/>
      <c r="II157" s="31"/>
      <c r="IJ157" s="31"/>
      <c r="IK157" s="31"/>
      <c r="IL157" s="31"/>
      <c r="IM157" s="31"/>
      <c r="IN157" s="31"/>
      <c r="IO157" s="31"/>
      <c r="IP157" s="31"/>
      <c r="IQ157" s="31"/>
      <c r="IR157" s="31"/>
      <c r="IS157" s="108"/>
      <c r="IT157" s="108"/>
    </row>
    <row r="158" spans="1:254" s="28" customFormat="1" ht="15">
      <c r="A158" s="117"/>
      <c r="B158" s="93"/>
      <c r="C158" s="94"/>
      <c r="D158" s="95"/>
      <c r="H158" s="97"/>
      <c r="I158" s="97"/>
      <c r="J158" s="95"/>
      <c r="K158" s="94"/>
      <c r="L158" s="94"/>
      <c r="M158" s="29"/>
      <c r="N158" s="29"/>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c r="DR158" s="31"/>
      <c r="DS158" s="31"/>
      <c r="DT158" s="31"/>
      <c r="DU158" s="31"/>
      <c r="DV158" s="31"/>
      <c r="DW158" s="31"/>
      <c r="DX158" s="31"/>
      <c r="DY158" s="31"/>
      <c r="DZ158" s="31"/>
      <c r="EA158" s="31"/>
      <c r="EB158" s="31"/>
      <c r="EC158" s="31"/>
      <c r="ED158" s="31"/>
      <c r="EE158" s="31"/>
      <c r="EF158" s="31"/>
      <c r="EG158" s="31"/>
      <c r="EH158" s="31"/>
      <c r="EI158" s="31"/>
      <c r="EJ158" s="31"/>
      <c r="EK158" s="31"/>
      <c r="EL158" s="31"/>
      <c r="EM158" s="31"/>
      <c r="EN158" s="31"/>
      <c r="EO158" s="31"/>
      <c r="EP158" s="31"/>
      <c r="EQ158" s="31"/>
      <c r="ER158" s="31"/>
      <c r="ES158" s="31"/>
      <c r="ET158" s="31"/>
      <c r="EU158" s="31"/>
      <c r="EV158" s="31"/>
      <c r="EW158" s="31"/>
      <c r="EX158" s="31"/>
      <c r="EY158" s="31"/>
      <c r="EZ158" s="31"/>
      <c r="FA158" s="31"/>
      <c r="FB158" s="31"/>
      <c r="FC158" s="31"/>
      <c r="FD158" s="31"/>
      <c r="FE158" s="31"/>
      <c r="FF158" s="31"/>
      <c r="FG158" s="31"/>
      <c r="FH158" s="31"/>
      <c r="FI158" s="31"/>
      <c r="FJ158" s="31"/>
      <c r="FK158" s="31"/>
      <c r="FL158" s="31"/>
      <c r="FM158" s="31"/>
      <c r="FN158" s="31"/>
      <c r="FO158" s="31"/>
      <c r="FP158" s="31"/>
      <c r="FQ158" s="31"/>
      <c r="FR158" s="31"/>
      <c r="FS158" s="31"/>
      <c r="FT158" s="31"/>
      <c r="FU158" s="31"/>
      <c r="FV158" s="31"/>
      <c r="FW158" s="31"/>
      <c r="FX158" s="31"/>
      <c r="FY158" s="31"/>
      <c r="FZ158" s="31"/>
      <c r="GA158" s="31"/>
      <c r="GB158" s="31"/>
      <c r="GC158" s="31"/>
      <c r="GD158" s="31"/>
      <c r="GE158" s="31"/>
      <c r="GF158" s="31"/>
      <c r="GG158" s="31"/>
      <c r="GH158" s="31"/>
      <c r="GI158" s="31"/>
      <c r="GJ158" s="31"/>
      <c r="GK158" s="31"/>
      <c r="GL158" s="31"/>
      <c r="GM158" s="31"/>
      <c r="GN158" s="31"/>
      <c r="GO158" s="31"/>
      <c r="GP158" s="31"/>
      <c r="GQ158" s="31"/>
      <c r="GR158" s="31"/>
      <c r="GS158" s="31"/>
      <c r="GT158" s="31"/>
      <c r="GU158" s="31"/>
      <c r="GV158" s="31"/>
      <c r="GW158" s="31"/>
      <c r="GX158" s="31"/>
      <c r="GY158" s="31"/>
      <c r="GZ158" s="31"/>
      <c r="HA158" s="31"/>
      <c r="HB158" s="31"/>
      <c r="HC158" s="31"/>
      <c r="HD158" s="31"/>
      <c r="HE158" s="31"/>
      <c r="HF158" s="31"/>
      <c r="HG158" s="31"/>
      <c r="HH158" s="31"/>
      <c r="HI158" s="31"/>
      <c r="HJ158" s="31"/>
      <c r="HK158" s="31"/>
      <c r="HL158" s="31"/>
      <c r="HM158" s="31"/>
      <c r="HN158" s="31"/>
      <c r="HO158" s="31"/>
      <c r="HP158" s="31"/>
      <c r="HQ158" s="31"/>
      <c r="HR158" s="31"/>
      <c r="HS158" s="31"/>
      <c r="HT158" s="31"/>
      <c r="HU158" s="31"/>
      <c r="HV158" s="31"/>
      <c r="HW158" s="31"/>
      <c r="HX158" s="31"/>
      <c r="HY158" s="31"/>
      <c r="HZ158" s="31"/>
      <c r="IA158" s="31"/>
      <c r="IB158" s="31"/>
      <c r="IC158" s="31"/>
      <c r="ID158" s="31"/>
      <c r="IE158" s="31"/>
      <c r="IF158" s="31"/>
      <c r="IG158" s="31"/>
      <c r="IH158" s="31"/>
      <c r="II158" s="31"/>
      <c r="IJ158" s="31"/>
      <c r="IK158" s="31"/>
      <c r="IL158" s="31"/>
      <c r="IM158" s="31"/>
      <c r="IN158" s="31"/>
      <c r="IO158" s="31"/>
      <c r="IP158" s="31"/>
      <c r="IQ158" s="31"/>
      <c r="IR158" s="31"/>
      <c r="IS158" s="108"/>
      <c r="IT158" s="108"/>
    </row>
    <row r="159" spans="1:254" s="28" customFormat="1" ht="15">
      <c r="A159" s="117"/>
      <c r="B159" s="93"/>
      <c r="C159" s="94"/>
      <c r="D159" s="95"/>
      <c r="H159" s="97"/>
      <c r="I159" s="97"/>
      <c r="J159" s="95"/>
      <c r="K159" s="94"/>
      <c r="L159" s="94"/>
      <c r="M159" s="29"/>
      <c r="N159" s="29"/>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c r="DR159" s="31"/>
      <c r="DS159" s="31"/>
      <c r="DT159" s="31"/>
      <c r="DU159" s="31"/>
      <c r="DV159" s="31"/>
      <c r="DW159" s="31"/>
      <c r="DX159" s="31"/>
      <c r="DY159" s="31"/>
      <c r="DZ159" s="31"/>
      <c r="EA159" s="31"/>
      <c r="EB159" s="31"/>
      <c r="EC159" s="31"/>
      <c r="ED159" s="31"/>
      <c r="EE159" s="31"/>
      <c r="EF159" s="31"/>
      <c r="EG159" s="31"/>
      <c r="EH159" s="31"/>
      <c r="EI159" s="31"/>
      <c r="EJ159" s="31"/>
      <c r="EK159" s="31"/>
      <c r="EL159" s="31"/>
      <c r="EM159" s="31"/>
      <c r="EN159" s="31"/>
      <c r="EO159" s="31"/>
      <c r="EP159" s="31"/>
      <c r="EQ159" s="31"/>
      <c r="ER159" s="31"/>
      <c r="ES159" s="31"/>
      <c r="ET159" s="31"/>
      <c r="EU159" s="31"/>
      <c r="EV159" s="31"/>
      <c r="EW159" s="31"/>
      <c r="EX159" s="31"/>
      <c r="EY159" s="31"/>
      <c r="EZ159" s="31"/>
      <c r="FA159" s="31"/>
      <c r="FB159" s="31"/>
      <c r="FC159" s="31"/>
      <c r="FD159" s="31"/>
      <c r="FE159" s="31"/>
      <c r="FF159" s="31"/>
      <c r="FG159" s="31"/>
      <c r="FH159" s="31"/>
      <c r="FI159" s="31"/>
      <c r="FJ159" s="31"/>
      <c r="FK159" s="31"/>
      <c r="FL159" s="31"/>
      <c r="FM159" s="31"/>
      <c r="FN159" s="31"/>
      <c r="FO159" s="31"/>
      <c r="FP159" s="31"/>
      <c r="FQ159" s="31"/>
      <c r="FR159" s="31"/>
      <c r="FS159" s="31"/>
      <c r="FT159" s="31"/>
      <c r="FU159" s="31"/>
      <c r="FV159" s="31"/>
      <c r="FW159" s="31"/>
      <c r="FX159" s="31"/>
      <c r="FY159" s="31"/>
      <c r="FZ159" s="31"/>
      <c r="GA159" s="31"/>
      <c r="GB159" s="31"/>
      <c r="GC159" s="31"/>
      <c r="GD159" s="31"/>
      <c r="GE159" s="31"/>
      <c r="GF159" s="31"/>
      <c r="GG159" s="31"/>
      <c r="GH159" s="31"/>
      <c r="GI159" s="31"/>
      <c r="GJ159" s="31"/>
      <c r="GK159" s="31"/>
      <c r="GL159" s="31"/>
      <c r="GM159" s="31"/>
      <c r="GN159" s="31"/>
      <c r="GO159" s="31"/>
      <c r="GP159" s="31"/>
      <c r="GQ159" s="31"/>
      <c r="GR159" s="31"/>
      <c r="GS159" s="31"/>
      <c r="GT159" s="31"/>
      <c r="GU159" s="31"/>
      <c r="GV159" s="31"/>
      <c r="GW159" s="31"/>
      <c r="GX159" s="31"/>
      <c r="GY159" s="31"/>
      <c r="GZ159" s="31"/>
      <c r="HA159" s="31"/>
      <c r="HB159" s="31"/>
      <c r="HC159" s="31"/>
      <c r="HD159" s="31"/>
      <c r="HE159" s="31"/>
      <c r="HF159" s="31"/>
      <c r="HG159" s="31"/>
      <c r="HH159" s="31"/>
      <c r="HI159" s="31"/>
      <c r="HJ159" s="31"/>
      <c r="HK159" s="31"/>
      <c r="HL159" s="31"/>
      <c r="HM159" s="31"/>
      <c r="HN159" s="31"/>
      <c r="HO159" s="31"/>
      <c r="HP159" s="31"/>
      <c r="HQ159" s="31"/>
      <c r="HR159" s="31"/>
      <c r="HS159" s="31"/>
      <c r="HT159" s="31"/>
      <c r="HU159" s="31"/>
      <c r="HV159" s="31"/>
      <c r="HW159" s="31"/>
      <c r="HX159" s="31"/>
      <c r="HY159" s="31"/>
      <c r="HZ159" s="31"/>
      <c r="IA159" s="31"/>
      <c r="IB159" s="31"/>
      <c r="IC159" s="31"/>
      <c r="ID159" s="31"/>
      <c r="IE159" s="31"/>
      <c r="IF159" s="31"/>
      <c r="IG159" s="31"/>
      <c r="IH159" s="31"/>
      <c r="II159" s="31"/>
      <c r="IJ159" s="31"/>
      <c r="IK159" s="31"/>
      <c r="IL159" s="31"/>
      <c r="IM159" s="31"/>
      <c r="IN159" s="31"/>
      <c r="IO159" s="31"/>
      <c r="IP159" s="31"/>
      <c r="IQ159" s="31"/>
      <c r="IR159" s="31"/>
      <c r="IS159" s="108"/>
      <c r="IT159" s="108"/>
    </row>
    <row r="160" spans="1:254" s="28" customFormat="1" ht="15">
      <c r="A160" s="117"/>
      <c r="B160" s="93"/>
      <c r="C160" s="94"/>
      <c r="D160" s="95"/>
      <c r="H160" s="97"/>
      <c r="I160" s="97"/>
      <c r="J160" s="95"/>
      <c r="K160" s="94"/>
      <c r="L160" s="94"/>
      <c r="M160" s="29"/>
      <c r="N160" s="29"/>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c r="DR160" s="31"/>
      <c r="DS160" s="31"/>
      <c r="DT160" s="31"/>
      <c r="DU160" s="31"/>
      <c r="DV160" s="31"/>
      <c r="DW160" s="31"/>
      <c r="DX160" s="31"/>
      <c r="DY160" s="31"/>
      <c r="DZ160" s="31"/>
      <c r="EA160" s="31"/>
      <c r="EB160" s="31"/>
      <c r="EC160" s="31"/>
      <c r="ED160" s="31"/>
      <c r="EE160" s="31"/>
      <c r="EF160" s="31"/>
      <c r="EG160" s="31"/>
      <c r="EH160" s="31"/>
      <c r="EI160" s="31"/>
      <c r="EJ160" s="31"/>
      <c r="EK160" s="31"/>
      <c r="EL160" s="31"/>
      <c r="EM160" s="31"/>
      <c r="EN160" s="31"/>
      <c r="EO160" s="31"/>
      <c r="EP160" s="31"/>
      <c r="EQ160" s="31"/>
      <c r="ER160" s="31"/>
      <c r="ES160" s="31"/>
      <c r="ET160" s="31"/>
      <c r="EU160" s="31"/>
      <c r="EV160" s="31"/>
      <c r="EW160" s="31"/>
      <c r="EX160" s="31"/>
      <c r="EY160" s="31"/>
      <c r="EZ160" s="31"/>
      <c r="FA160" s="31"/>
      <c r="FB160" s="31"/>
      <c r="FC160" s="31"/>
      <c r="FD160" s="31"/>
      <c r="FE160" s="31"/>
      <c r="FF160" s="31"/>
      <c r="FG160" s="31"/>
      <c r="FH160" s="31"/>
      <c r="FI160" s="31"/>
      <c r="FJ160" s="31"/>
      <c r="FK160" s="31"/>
      <c r="FL160" s="31"/>
      <c r="FM160" s="31"/>
      <c r="FN160" s="31"/>
      <c r="FO160" s="31"/>
      <c r="FP160" s="31"/>
      <c r="FQ160" s="31"/>
      <c r="FR160" s="31"/>
      <c r="FS160" s="31"/>
      <c r="FT160" s="31"/>
      <c r="FU160" s="31"/>
      <c r="FV160" s="31"/>
      <c r="FW160" s="31"/>
      <c r="FX160" s="31"/>
      <c r="FY160" s="31"/>
      <c r="FZ160" s="31"/>
      <c r="GA160" s="31"/>
      <c r="GB160" s="31"/>
      <c r="GC160" s="31"/>
      <c r="GD160" s="31"/>
      <c r="GE160" s="31"/>
      <c r="GF160" s="31"/>
      <c r="GG160" s="31"/>
      <c r="GH160" s="31"/>
      <c r="GI160" s="31"/>
      <c r="GJ160" s="31"/>
      <c r="GK160" s="31"/>
      <c r="GL160" s="31"/>
      <c r="GM160" s="31"/>
      <c r="GN160" s="31"/>
      <c r="GO160" s="31"/>
      <c r="GP160" s="31"/>
      <c r="GQ160" s="31"/>
      <c r="GR160" s="31"/>
      <c r="GS160" s="31"/>
      <c r="GT160" s="31"/>
      <c r="GU160" s="31"/>
      <c r="GV160" s="31"/>
      <c r="GW160" s="31"/>
      <c r="GX160" s="31"/>
      <c r="GY160" s="31"/>
      <c r="GZ160" s="31"/>
      <c r="HA160" s="31"/>
      <c r="HB160" s="31"/>
      <c r="HC160" s="31"/>
      <c r="HD160" s="31"/>
      <c r="HE160" s="31"/>
      <c r="HF160" s="31"/>
      <c r="HG160" s="31"/>
      <c r="HH160" s="31"/>
      <c r="HI160" s="31"/>
      <c r="HJ160" s="31"/>
      <c r="HK160" s="31"/>
      <c r="HL160" s="31"/>
      <c r="HM160" s="31"/>
      <c r="HN160" s="31"/>
      <c r="HO160" s="31"/>
      <c r="HP160" s="31"/>
      <c r="HQ160" s="31"/>
      <c r="HR160" s="31"/>
      <c r="HS160" s="31"/>
      <c r="HT160" s="31"/>
      <c r="HU160" s="31"/>
      <c r="HV160" s="31"/>
      <c r="HW160" s="31"/>
      <c r="HX160" s="31"/>
      <c r="HY160" s="31"/>
      <c r="HZ160" s="31"/>
      <c r="IA160" s="31"/>
      <c r="IB160" s="31"/>
      <c r="IC160" s="31"/>
      <c r="ID160" s="31"/>
      <c r="IE160" s="31"/>
      <c r="IF160" s="31"/>
      <c r="IG160" s="31"/>
      <c r="IH160" s="31"/>
      <c r="II160" s="31"/>
      <c r="IJ160" s="31"/>
      <c r="IK160" s="31"/>
      <c r="IL160" s="31"/>
      <c r="IM160" s="31"/>
      <c r="IN160" s="31"/>
      <c r="IO160" s="31"/>
      <c r="IP160" s="31"/>
      <c r="IQ160" s="31"/>
      <c r="IR160" s="31"/>
      <c r="IS160" s="108"/>
      <c r="IT160" s="108"/>
    </row>
    <row r="161" spans="1:254" s="28" customFormat="1" ht="15">
      <c r="A161" s="117"/>
      <c r="B161" s="93"/>
      <c r="C161" s="94"/>
      <c r="D161" s="95"/>
      <c r="H161" s="97"/>
      <c r="I161" s="97"/>
      <c r="J161" s="95"/>
      <c r="K161" s="94"/>
      <c r="L161" s="94"/>
      <c r="M161" s="29"/>
      <c r="N161" s="29"/>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c r="DR161" s="31"/>
      <c r="DS161" s="31"/>
      <c r="DT161" s="31"/>
      <c r="DU161" s="31"/>
      <c r="DV161" s="31"/>
      <c r="DW161" s="31"/>
      <c r="DX161" s="31"/>
      <c r="DY161" s="31"/>
      <c r="DZ161" s="31"/>
      <c r="EA161" s="31"/>
      <c r="EB161" s="31"/>
      <c r="EC161" s="31"/>
      <c r="ED161" s="31"/>
      <c r="EE161" s="31"/>
      <c r="EF161" s="31"/>
      <c r="EG161" s="31"/>
      <c r="EH161" s="31"/>
      <c r="EI161" s="31"/>
      <c r="EJ161" s="31"/>
      <c r="EK161" s="31"/>
      <c r="EL161" s="31"/>
      <c r="EM161" s="31"/>
      <c r="EN161" s="31"/>
      <c r="EO161" s="31"/>
      <c r="EP161" s="31"/>
      <c r="EQ161" s="31"/>
      <c r="ER161" s="31"/>
      <c r="ES161" s="31"/>
      <c r="ET161" s="31"/>
      <c r="EU161" s="31"/>
      <c r="EV161" s="31"/>
      <c r="EW161" s="31"/>
      <c r="EX161" s="31"/>
      <c r="EY161" s="31"/>
      <c r="EZ161" s="31"/>
      <c r="FA161" s="31"/>
      <c r="FB161" s="31"/>
      <c r="FC161" s="31"/>
      <c r="FD161" s="31"/>
      <c r="FE161" s="31"/>
      <c r="FF161" s="31"/>
      <c r="FG161" s="31"/>
      <c r="FH161" s="31"/>
      <c r="FI161" s="31"/>
      <c r="FJ161" s="31"/>
      <c r="FK161" s="31"/>
      <c r="FL161" s="31"/>
      <c r="FM161" s="31"/>
      <c r="FN161" s="31"/>
      <c r="FO161" s="31"/>
      <c r="FP161" s="31"/>
      <c r="FQ161" s="31"/>
      <c r="FR161" s="31"/>
      <c r="FS161" s="31"/>
      <c r="FT161" s="31"/>
      <c r="FU161" s="31"/>
      <c r="FV161" s="31"/>
      <c r="FW161" s="31"/>
      <c r="FX161" s="31"/>
      <c r="FY161" s="31"/>
      <c r="FZ161" s="31"/>
      <c r="GA161" s="31"/>
      <c r="GB161" s="31"/>
      <c r="GC161" s="31"/>
      <c r="GD161" s="31"/>
      <c r="GE161" s="31"/>
      <c r="GF161" s="31"/>
      <c r="GG161" s="31"/>
      <c r="GH161" s="31"/>
      <c r="GI161" s="31"/>
      <c r="GJ161" s="31"/>
      <c r="GK161" s="31"/>
      <c r="GL161" s="31"/>
      <c r="GM161" s="31"/>
      <c r="GN161" s="31"/>
      <c r="GO161" s="31"/>
      <c r="GP161" s="31"/>
      <c r="GQ161" s="31"/>
      <c r="GR161" s="31"/>
      <c r="GS161" s="31"/>
      <c r="GT161" s="31"/>
      <c r="GU161" s="31"/>
      <c r="GV161" s="31"/>
      <c r="GW161" s="31"/>
      <c r="GX161" s="31"/>
      <c r="GY161" s="31"/>
      <c r="GZ161" s="31"/>
      <c r="HA161" s="31"/>
      <c r="HB161" s="31"/>
      <c r="HC161" s="31"/>
      <c r="HD161" s="31"/>
      <c r="HE161" s="31"/>
      <c r="HF161" s="31"/>
      <c r="HG161" s="31"/>
      <c r="HH161" s="31"/>
      <c r="HI161" s="31"/>
      <c r="HJ161" s="31"/>
      <c r="HK161" s="31"/>
      <c r="HL161" s="31"/>
      <c r="HM161" s="31"/>
      <c r="HN161" s="31"/>
      <c r="HO161" s="31"/>
      <c r="HP161" s="31"/>
      <c r="HQ161" s="31"/>
      <c r="HR161" s="31"/>
      <c r="HS161" s="31"/>
      <c r="HT161" s="31"/>
      <c r="HU161" s="31"/>
      <c r="HV161" s="31"/>
      <c r="HW161" s="31"/>
      <c r="HX161" s="31"/>
      <c r="HY161" s="31"/>
      <c r="HZ161" s="31"/>
      <c r="IA161" s="31"/>
      <c r="IB161" s="31"/>
      <c r="IC161" s="31"/>
      <c r="ID161" s="31"/>
      <c r="IE161" s="31"/>
      <c r="IF161" s="31"/>
      <c r="IG161" s="31"/>
      <c r="IH161" s="31"/>
      <c r="II161" s="31"/>
      <c r="IJ161" s="31"/>
      <c r="IK161" s="31"/>
      <c r="IL161" s="31"/>
      <c r="IM161" s="31"/>
      <c r="IN161" s="31"/>
      <c r="IO161" s="31"/>
      <c r="IP161" s="31"/>
      <c r="IQ161" s="31"/>
      <c r="IR161" s="31"/>
      <c r="IS161" s="108"/>
      <c r="IT161" s="108"/>
    </row>
    <row r="162" spans="1:254" s="28" customFormat="1" ht="15">
      <c r="A162" s="29"/>
      <c r="B162" s="93"/>
      <c r="C162" s="109"/>
      <c r="D162" s="95"/>
      <c r="E162" s="94"/>
      <c r="F162" s="94"/>
      <c r="G162" s="94"/>
      <c r="H162" s="95"/>
      <c r="I162" s="95"/>
      <c r="J162" s="95"/>
      <c r="K162" s="94"/>
      <c r="L162" s="94"/>
      <c r="M162" s="33"/>
      <c r="N162" s="29"/>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c r="DR162" s="31"/>
      <c r="DS162" s="31"/>
      <c r="DT162" s="31"/>
      <c r="DU162" s="31"/>
      <c r="DV162" s="31"/>
      <c r="DW162" s="31"/>
      <c r="DX162" s="31"/>
      <c r="DY162" s="31"/>
      <c r="DZ162" s="31"/>
      <c r="EA162" s="31"/>
      <c r="EB162" s="31"/>
      <c r="EC162" s="31"/>
      <c r="ED162" s="31"/>
      <c r="EE162" s="31"/>
      <c r="EF162" s="31"/>
      <c r="EG162" s="31"/>
      <c r="EH162" s="31"/>
      <c r="EI162" s="31"/>
      <c r="EJ162" s="31"/>
      <c r="EK162" s="31"/>
      <c r="EL162" s="31"/>
      <c r="EM162" s="31"/>
      <c r="EN162" s="31"/>
      <c r="EO162" s="31"/>
      <c r="EP162" s="31"/>
      <c r="EQ162" s="31"/>
      <c r="ER162" s="31"/>
      <c r="ES162" s="31"/>
      <c r="ET162" s="31"/>
      <c r="EU162" s="31"/>
      <c r="EV162" s="31"/>
      <c r="EW162" s="31"/>
      <c r="EX162" s="31"/>
      <c r="EY162" s="31"/>
      <c r="EZ162" s="31"/>
      <c r="FA162" s="31"/>
      <c r="FB162" s="31"/>
      <c r="FC162" s="31"/>
      <c r="FD162" s="31"/>
      <c r="FE162" s="31"/>
      <c r="FF162" s="31"/>
      <c r="FG162" s="31"/>
      <c r="FH162" s="31"/>
      <c r="FI162" s="31"/>
      <c r="FJ162" s="31"/>
      <c r="FK162" s="31"/>
      <c r="FL162" s="31"/>
      <c r="FM162" s="31"/>
      <c r="FN162" s="31"/>
      <c r="FO162" s="31"/>
      <c r="FP162" s="31"/>
      <c r="FQ162" s="31"/>
      <c r="FR162" s="31"/>
      <c r="FS162" s="31"/>
      <c r="FT162" s="31"/>
      <c r="FU162" s="31"/>
      <c r="FV162" s="31"/>
      <c r="FW162" s="31"/>
      <c r="FX162" s="31"/>
      <c r="FY162" s="31"/>
      <c r="FZ162" s="31"/>
      <c r="GA162" s="31"/>
      <c r="GB162" s="31"/>
      <c r="GC162" s="31"/>
      <c r="GD162" s="31"/>
      <c r="GE162" s="31"/>
      <c r="GF162" s="31"/>
      <c r="GG162" s="31"/>
      <c r="GH162" s="31"/>
      <c r="GI162" s="31"/>
      <c r="GJ162" s="31"/>
      <c r="GK162" s="31"/>
      <c r="GL162" s="31"/>
      <c r="GM162" s="31"/>
      <c r="GN162" s="31"/>
      <c r="GO162" s="31"/>
      <c r="GP162" s="31"/>
      <c r="GQ162" s="31"/>
      <c r="GR162" s="31"/>
      <c r="GS162" s="31"/>
      <c r="GT162" s="31"/>
      <c r="GU162" s="31"/>
      <c r="GV162" s="31"/>
      <c r="GW162" s="31"/>
      <c r="GX162" s="31"/>
      <c r="GY162" s="31"/>
      <c r="GZ162" s="31"/>
      <c r="HA162" s="31"/>
      <c r="HB162" s="31"/>
      <c r="HC162" s="31"/>
      <c r="HD162" s="31"/>
      <c r="HE162" s="31"/>
      <c r="HF162" s="31"/>
      <c r="HG162" s="31"/>
      <c r="HH162" s="31"/>
      <c r="HI162" s="31"/>
      <c r="HJ162" s="31"/>
      <c r="HK162" s="31"/>
      <c r="HL162" s="31"/>
      <c r="HM162" s="31"/>
      <c r="HN162" s="31"/>
      <c r="HO162" s="31"/>
      <c r="HP162" s="31"/>
      <c r="HQ162" s="31"/>
      <c r="HR162" s="31"/>
      <c r="HS162" s="31"/>
      <c r="HT162" s="31"/>
      <c r="HU162" s="31"/>
      <c r="HV162" s="31"/>
      <c r="HW162" s="31"/>
      <c r="HX162" s="31"/>
      <c r="HY162" s="31"/>
      <c r="HZ162" s="31"/>
      <c r="IA162" s="31"/>
      <c r="IB162" s="31"/>
      <c r="IC162" s="31"/>
      <c r="ID162" s="31"/>
      <c r="IE162" s="31"/>
      <c r="IF162" s="31"/>
      <c r="IG162" s="31"/>
      <c r="IH162" s="31"/>
      <c r="II162" s="31"/>
      <c r="IJ162" s="31"/>
      <c r="IK162" s="31"/>
      <c r="IL162" s="31"/>
      <c r="IM162" s="31"/>
      <c r="IN162" s="31"/>
      <c r="IO162" s="31"/>
      <c r="IP162" s="31"/>
      <c r="IQ162" s="31"/>
      <c r="IR162" s="31"/>
      <c r="IS162" s="108"/>
      <c r="IT162" s="108"/>
    </row>
    <row r="163" spans="1:254" s="33" customFormat="1" ht="15">
      <c r="A163" s="29"/>
      <c r="B163" s="93"/>
      <c r="C163" s="94"/>
      <c r="D163" s="95"/>
      <c r="E163" s="28"/>
      <c r="F163" s="28"/>
      <c r="G163" s="28"/>
      <c r="H163" s="97"/>
      <c r="I163" s="97"/>
      <c r="J163" s="97"/>
      <c r="K163" s="94"/>
      <c r="L163" s="94"/>
      <c r="M163" s="29"/>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c r="EE163" s="31"/>
      <c r="EF163" s="31"/>
      <c r="EG163" s="31"/>
      <c r="EH163" s="31"/>
      <c r="EI163" s="31"/>
      <c r="EJ163" s="31"/>
      <c r="EK163" s="31"/>
      <c r="EL163" s="31"/>
      <c r="EM163" s="31"/>
      <c r="EN163" s="31"/>
      <c r="EO163" s="31"/>
      <c r="EP163" s="31"/>
      <c r="EQ163" s="31"/>
      <c r="ER163" s="31"/>
      <c r="ES163" s="31"/>
      <c r="ET163" s="31"/>
      <c r="EU163" s="31"/>
      <c r="EV163" s="31"/>
      <c r="EW163" s="31"/>
      <c r="EX163" s="31"/>
      <c r="EY163" s="31"/>
      <c r="EZ163" s="31"/>
      <c r="FA163" s="31"/>
      <c r="FB163" s="31"/>
      <c r="FC163" s="31"/>
      <c r="FD163" s="31"/>
      <c r="FE163" s="31"/>
      <c r="FF163" s="31"/>
      <c r="FG163" s="31"/>
      <c r="FH163" s="31"/>
      <c r="FI163" s="31"/>
      <c r="FJ163" s="31"/>
      <c r="FK163" s="31"/>
      <c r="FL163" s="31"/>
      <c r="FM163" s="31"/>
      <c r="FN163" s="31"/>
      <c r="FO163" s="31"/>
      <c r="FP163" s="31"/>
      <c r="FQ163" s="31"/>
      <c r="FR163" s="31"/>
      <c r="FS163" s="31"/>
      <c r="FT163" s="31"/>
      <c r="FU163" s="31"/>
      <c r="FV163" s="31"/>
      <c r="FW163" s="31"/>
      <c r="FX163" s="31"/>
      <c r="FY163" s="31"/>
      <c r="FZ163" s="31"/>
      <c r="GA163" s="31"/>
      <c r="GB163" s="31"/>
      <c r="GC163" s="31"/>
      <c r="GD163" s="31"/>
      <c r="GE163" s="31"/>
      <c r="GF163" s="31"/>
      <c r="GG163" s="31"/>
      <c r="GH163" s="31"/>
      <c r="GI163" s="31"/>
      <c r="GJ163" s="31"/>
      <c r="GK163" s="31"/>
      <c r="GL163" s="31"/>
      <c r="GM163" s="31"/>
      <c r="GN163" s="31"/>
      <c r="GO163" s="31"/>
      <c r="GP163" s="31"/>
      <c r="GQ163" s="31"/>
      <c r="GR163" s="31"/>
      <c r="GS163" s="31"/>
      <c r="GT163" s="31"/>
      <c r="GU163" s="31"/>
      <c r="GV163" s="31"/>
      <c r="GW163" s="31"/>
      <c r="GX163" s="31"/>
      <c r="GY163" s="31"/>
      <c r="GZ163" s="31"/>
      <c r="HA163" s="31"/>
      <c r="HB163" s="31"/>
      <c r="HC163" s="31"/>
      <c r="HD163" s="31"/>
      <c r="HE163" s="31"/>
      <c r="HF163" s="31"/>
      <c r="HG163" s="31"/>
      <c r="HH163" s="31"/>
      <c r="HI163" s="31"/>
      <c r="HJ163" s="31"/>
      <c r="HK163" s="31"/>
      <c r="HL163" s="31"/>
      <c r="HM163" s="31"/>
      <c r="HN163" s="31"/>
      <c r="HO163" s="31"/>
      <c r="HP163" s="31"/>
      <c r="HQ163" s="31"/>
      <c r="HR163" s="31"/>
      <c r="HS163" s="31"/>
      <c r="HT163" s="31"/>
      <c r="HU163" s="31"/>
      <c r="HV163" s="31"/>
      <c r="HW163" s="31"/>
      <c r="HX163" s="31"/>
      <c r="HY163" s="31"/>
      <c r="HZ163" s="31"/>
      <c r="IA163" s="31"/>
      <c r="IB163" s="31"/>
      <c r="IC163" s="31"/>
      <c r="ID163" s="31"/>
      <c r="IE163" s="31"/>
      <c r="IF163" s="31"/>
      <c r="IG163" s="31"/>
      <c r="IH163" s="31"/>
      <c r="II163" s="31"/>
      <c r="IJ163" s="31"/>
      <c r="IK163" s="31"/>
      <c r="IL163" s="31"/>
      <c r="IM163" s="31"/>
      <c r="IN163" s="31"/>
      <c r="IO163" s="31"/>
      <c r="IP163" s="31"/>
      <c r="IQ163" s="31"/>
      <c r="IR163" s="31"/>
      <c r="IS163" s="108"/>
      <c r="IT163" s="108"/>
    </row>
    <row r="164" spans="1:254" s="28" customFormat="1" ht="15">
      <c r="A164" s="29"/>
      <c r="B164" s="93"/>
      <c r="C164" s="94"/>
      <c r="D164" s="95"/>
      <c r="H164" s="97"/>
      <c r="I164" s="97"/>
      <c r="J164" s="97"/>
      <c r="K164" s="94"/>
      <c r="L164" s="94"/>
      <c r="M164" s="29"/>
      <c r="N164" s="29"/>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c r="EE164" s="31"/>
      <c r="EF164" s="31"/>
      <c r="EG164" s="31"/>
      <c r="EH164" s="31"/>
      <c r="EI164" s="31"/>
      <c r="EJ164" s="31"/>
      <c r="EK164" s="31"/>
      <c r="EL164" s="31"/>
      <c r="EM164" s="31"/>
      <c r="EN164" s="31"/>
      <c r="EO164" s="31"/>
      <c r="EP164" s="31"/>
      <c r="EQ164" s="31"/>
      <c r="ER164" s="31"/>
      <c r="ES164" s="31"/>
      <c r="ET164" s="31"/>
      <c r="EU164" s="31"/>
      <c r="EV164" s="31"/>
      <c r="EW164" s="31"/>
      <c r="EX164" s="31"/>
      <c r="EY164" s="31"/>
      <c r="EZ164" s="31"/>
      <c r="FA164" s="31"/>
      <c r="FB164" s="31"/>
      <c r="FC164" s="31"/>
      <c r="FD164" s="31"/>
      <c r="FE164" s="31"/>
      <c r="FF164" s="31"/>
      <c r="FG164" s="31"/>
      <c r="FH164" s="31"/>
      <c r="FI164" s="31"/>
      <c r="FJ164" s="31"/>
      <c r="FK164" s="31"/>
      <c r="FL164" s="31"/>
      <c r="FM164" s="31"/>
      <c r="FN164" s="31"/>
      <c r="FO164" s="31"/>
      <c r="FP164" s="31"/>
      <c r="FQ164" s="31"/>
      <c r="FR164" s="31"/>
      <c r="FS164" s="31"/>
      <c r="FT164" s="31"/>
      <c r="FU164" s="31"/>
      <c r="FV164" s="31"/>
      <c r="FW164" s="31"/>
      <c r="FX164" s="31"/>
      <c r="FY164" s="31"/>
      <c r="FZ164" s="31"/>
      <c r="GA164" s="31"/>
      <c r="GB164" s="31"/>
      <c r="GC164" s="31"/>
      <c r="GD164" s="31"/>
      <c r="GE164" s="31"/>
      <c r="GF164" s="31"/>
      <c r="GG164" s="31"/>
      <c r="GH164" s="31"/>
      <c r="GI164" s="31"/>
      <c r="GJ164" s="31"/>
      <c r="GK164" s="31"/>
      <c r="GL164" s="31"/>
      <c r="GM164" s="31"/>
      <c r="GN164" s="31"/>
      <c r="GO164" s="31"/>
      <c r="GP164" s="31"/>
      <c r="GQ164" s="31"/>
      <c r="GR164" s="31"/>
      <c r="GS164" s="31"/>
      <c r="GT164" s="31"/>
      <c r="GU164" s="31"/>
      <c r="GV164" s="31"/>
      <c r="GW164" s="31"/>
      <c r="GX164" s="31"/>
      <c r="GY164" s="31"/>
      <c r="GZ164" s="31"/>
      <c r="HA164" s="31"/>
      <c r="HB164" s="31"/>
      <c r="HC164" s="31"/>
      <c r="HD164" s="31"/>
      <c r="HE164" s="31"/>
      <c r="HF164" s="31"/>
      <c r="HG164" s="31"/>
      <c r="HH164" s="31"/>
      <c r="HI164" s="31"/>
      <c r="HJ164" s="31"/>
      <c r="HK164" s="31"/>
      <c r="HL164" s="31"/>
      <c r="HM164" s="31"/>
      <c r="HN164" s="31"/>
      <c r="HO164" s="31"/>
      <c r="HP164" s="31"/>
      <c r="HQ164" s="31"/>
      <c r="HR164" s="31"/>
      <c r="HS164" s="31"/>
      <c r="HT164" s="31"/>
      <c r="HU164" s="31"/>
      <c r="HV164" s="31"/>
      <c r="HW164" s="31"/>
      <c r="HX164" s="31"/>
      <c r="HY164" s="31"/>
      <c r="HZ164" s="31"/>
      <c r="IA164" s="31"/>
      <c r="IB164" s="31"/>
      <c r="IC164" s="31"/>
      <c r="ID164" s="31"/>
      <c r="IE164" s="31"/>
      <c r="IF164" s="31"/>
      <c r="IG164" s="31"/>
      <c r="IH164" s="31"/>
      <c r="II164" s="31"/>
      <c r="IJ164" s="31"/>
      <c r="IK164" s="31"/>
      <c r="IL164" s="31"/>
      <c r="IM164" s="31"/>
      <c r="IN164" s="31"/>
      <c r="IO164" s="31"/>
      <c r="IP164" s="31"/>
      <c r="IQ164" s="31"/>
      <c r="IR164" s="31"/>
      <c r="IS164" s="108"/>
      <c r="IT164" s="108"/>
    </row>
    <row r="165" spans="1:254" s="33" customFormat="1" ht="15">
      <c r="A165" s="29"/>
      <c r="B165" s="93"/>
      <c r="C165" s="94"/>
      <c r="D165" s="95"/>
      <c r="E165" s="94"/>
      <c r="F165" s="94"/>
      <c r="G165" s="94"/>
      <c r="H165" s="95"/>
      <c r="I165" s="95"/>
      <c r="J165" s="95"/>
      <c r="K165" s="94"/>
      <c r="L165" s="94"/>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c r="EE165" s="31"/>
      <c r="EF165" s="31"/>
      <c r="EG165" s="31"/>
      <c r="EH165" s="31"/>
      <c r="EI165" s="31"/>
      <c r="EJ165" s="31"/>
      <c r="EK165" s="31"/>
      <c r="EL165" s="31"/>
      <c r="EM165" s="31"/>
      <c r="EN165" s="31"/>
      <c r="EO165" s="31"/>
      <c r="EP165" s="31"/>
      <c r="EQ165" s="31"/>
      <c r="ER165" s="31"/>
      <c r="ES165" s="31"/>
      <c r="ET165" s="31"/>
      <c r="EU165" s="31"/>
      <c r="EV165" s="31"/>
      <c r="EW165" s="31"/>
      <c r="EX165" s="31"/>
      <c r="EY165" s="31"/>
      <c r="EZ165" s="31"/>
      <c r="FA165" s="31"/>
      <c r="FB165" s="31"/>
      <c r="FC165" s="31"/>
      <c r="FD165" s="31"/>
      <c r="FE165" s="31"/>
      <c r="FF165" s="31"/>
      <c r="FG165" s="31"/>
      <c r="FH165" s="31"/>
      <c r="FI165" s="31"/>
      <c r="FJ165" s="31"/>
      <c r="FK165" s="31"/>
      <c r="FL165" s="31"/>
      <c r="FM165" s="31"/>
      <c r="FN165" s="31"/>
      <c r="FO165" s="31"/>
      <c r="FP165" s="31"/>
      <c r="FQ165" s="31"/>
      <c r="FR165" s="31"/>
      <c r="FS165" s="31"/>
      <c r="FT165" s="31"/>
      <c r="FU165" s="31"/>
      <c r="FV165" s="31"/>
      <c r="FW165" s="31"/>
      <c r="FX165" s="31"/>
      <c r="FY165" s="31"/>
      <c r="FZ165" s="31"/>
      <c r="GA165" s="31"/>
      <c r="GB165" s="31"/>
      <c r="GC165" s="31"/>
      <c r="GD165" s="31"/>
      <c r="GE165" s="31"/>
      <c r="GF165" s="31"/>
      <c r="GG165" s="31"/>
      <c r="GH165" s="31"/>
      <c r="GI165" s="31"/>
      <c r="GJ165" s="31"/>
      <c r="GK165" s="31"/>
      <c r="GL165" s="31"/>
      <c r="GM165" s="31"/>
      <c r="GN165" s="31"/>
      <c r="GO165" s="31"/>
      <c r="GP165" s="31"/>
      <c r="GQ165" s="31"/>
      <c r="GR165" s="31"/>
      <c r="GS165" s="31"/>
      <c r="GT165" s="31"/>
      <c r="GU165" s="31"/>
      <c r="GV165" s="31"/>
      <c r="GW165" s="31"/>
      <c r="GX165" s="31"/>
      <c r="GY165" s="31"/>
      <c r="GZ165" s="31"/>
      <c r="HA165" s="31"/>
      <c r="HB165" s="31"/>
      <c r="HC165" s="31"/>
      <c r="HD165" s="31"/>
      <c r="HE165" s="31"/>
      <c r="HF165" s="31"/>
      <c r="HG165" s="31"/>
      <c r="HH165" s="31"/>
      <c r="HI165" s="31"/>
      <c r="HJ165" s="31"/>
      <c r="HK165" s="31"/>
      <c r="HL165" s="31"/>
      <c r="HM165" s="31"/>
      <c r="HN165" s="31"/>
      <c r="HO165" s="31"/>
      <c r="HP165" s="31"/>
      <c r="HQ165" s="31"/>
      <c r="HR165" s="31"/>
      <c r="HS165" s="31"/>
      <c r="HT165" s="31"/>
      <c r="HU165" s="31"/>
      <c r="HV165" s="31"/>
      <c r="HW165" s="31"/>
      <c r="HX165" s="31"/>
      <c r="HY165" s="31"/>
      <c r="HZ165" s="31"/>
      <c r="IA165" s="31"/>
      <c r="IB165" s="31"/>
      <c r="IC165" s="31"/>
      <c r="ID165" s="31"/>
      <c r="IE165" s="31"/>
      <c r="IF165" s="31"/>
      <c r="IG165" s="31"/>
      <c r="IH165" s="31"/>
      <c r="II165" s="31"/>
      <c r="IJ165" s="31"/>
      <c r="IK165" s="31"/>
      <c r="IL165" s="31"/>
      <c r="IM165" s="31"/>
      <c r="IN165" s="31"/>
      <c r="IO165" s="31"/>
      <c r="IP165" s="31"/>
      <c r="IQ165" s="31"/>
      <c r="IR165" s="31"/>
      <c r="IS165" s="108"/>
      <c r="IT165" s="108"/>
    </row>
    <row r="166" spans="1:254" s="28" customFormat="1" ht="15">
      <c r="A166" s="29"/>
      <c r="B166" s="93"/>
      <c r="C166" s="121"/>
      <c r="D166" s="95"/>
      <c r="F166" s="94"/>
      <c r="H166" s="97"/>
      <c r="I166" s="97"/>
      <c r="J166" s="95"/>
      <c r="K166" s="94"/>
      <c r="L166" s="94"/>
      <c r="M166" s="29"/>
      <c r="N166" s="29"/>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c r="EE166" s="31"/>
      <c r="EF166" s="31"/>
      <c r="EG166" s="31"/>
      <c r="EH166" s="31"/>
      <c r="EI166" s="31"/>
      <c r="EJ166" s="31"/>
      <c r="EK166" s="31"/>
      <c r="EL166" s="31"/>
      <c r="EM166" s="31"/>
      <c r="EN166" s="31"/>
      <c r="EO166" s="31"/>
      <c r="EP166" s="31"/>
      <c r="EQ166" s="31"/>
      <c r="ER166" s="31"/>
      <c r="ES166" s="31"/>
      <c r="ET166" s="31"/>
      <c r="EU166" s="31"/>
      <c r="EV166" s="31"/>
      <c r="EW166" s="31"/>
      <c r="EX166" s="31"/>
      <c r="EY166" s="31"/>
      <c r="EZ166" s="31"/>
      <c r="FA166" s="31"/>
      <c r="FB166" s="31"/>
      <c r="FC166" s="31"/>
      <c r="FD166" s="31"/>
      <c r="FE166" s="31"/>
      <c r="FF166" s="31"/>
      <c r="FG166" s="31"/>
      <c r="FH166" s="31"/>
      <c r="FI166" s="31"/>
      <c r="FJ166" s="31"/>
      <c r="FK166" s="31"/>
      <c r="FL166" s="31"/>
      <c r="FM166" s="31"/>
      <c r="FN166" s="31"/>
      <c r="FO166" s="31"/>
      <c r="FP166" s="31"/>
      <c r="FQ166" s="31"/>
      <c r="FR166" s="31"/>
      <c r="FS166" s="31"/>
      <c r="FT166" s="31"/>
      <c r="FU166" s="31"/>
      <c r="FV166" s="31"/>
      <c r="FW166" s="31"/>
      <c r="FX166" s="31"/>
      <c r="FY166" s="31"/>
      <c r="FZ166" s="31"/>
      <c r="GA166" s="31"/>
      <c r="GB166" s="31"/>
      <c r="GC166" s="31"/>
      <c r="GD166" s="31"/>
      <c r="GE166" s="31"/>
      <c r="GF166" s="31"/>
      <c r="GG166" s="31"/>
      <c r="GH166" s="31"/>
      <c r="GI166" s="31"/>
      <c r="GJ166" s="31"/>
      <c r="GK166" s="31"/>
      <c r="GL166" s="31"/>
      <c r="GM166" s="31"/>
      <c r="GN166" s="31"/>
      <c r="GO166" s="31"/>
      <c r="GP166" s="31"/>
      <c r="GQ166" s="31"/>
      <c r="GR166" s="31"/>
      <c r="GS166" s="31"/>
      <c r="GT166" s="31"/>
      <c r="GU166" s="31"/>
      <c r="GV166" s="31"/>
      <c r="GW166" s="31"/>
      <c r="GX166" s="31"/>
      <c r="GY166" s="31"/>
      <c r="GZ166" s="31"/>
      <c r="HA166" s="31"/>
      <c r="HB166" s="31"/>
      <c r="HC166" s="31"/>
      <c r="HD166" s="31"/>
      <c r="HE166" s="31"/>
      <c r="HF166" s="31"/>
      <c r="HG166" s="31"/>
      <c r="HH166" s="31"/>
      <c r="HI166" s="31"/>
      <c r="HJ166" s="31"/>
      <c r="HK166" s="31"/>
      <c r="HL166" s="31"/>
      <c r="HM166" s="31"/>
      <c r="HN166" s="31"/>
      <c r="HO166" s="31"/>
      <c r="HP166" s="31"/>
      <c r="HQ166" s="31"/>
      <c r="HR166" s="31"/>
      <c r="HS166" s="31"/>
      <c r="HT166" s="31"/>
      <c r="HU166" s="31"/>
      <c r="HV166" s="31"/>
      <c r="HW166" s="31"/>
      <c r="HX166" s="31"/>
      <c r="HY166" s="31"/>
      <c r="HZ166" s="31"/>
      <c r="IA166" s="31"/>
      <c r="IB166" s="31"/>
      <c r="IC166" s="31"/>
      <c r="ID166" s="31"/>
      <c r="IE166" s="31"/>
      <c r="IF166" s="31"/>
      <c r="IG166" s="31"/>
      <c r="IH166" s="31"/>
      <c r="II166" s="31"/>
      <c r="IJ166" s="31"/>
      <c r="IK166" s="31"/>
      <c r="IL166" s="31"/>
      <c r="IM166" s="31"/>
      <c r="IN166" s="31"/>
      <c r="IO166" s="31"/>
      <c r="IP166" s="31"/>
      <c r="IQ166" s="31"/>
      <c r="IR166" s="31"/>
      <c r="IS166" s="108"/>
      <c r="IT166" s="108"/>
    </row>
    <row r="167" spans="1:254" s="28" customFormat="1" ht="15">
      <c r="A167" s="29"/>
      <c r="B167" s="93"/>
      <c r="C167" s="94"/>
      <c r="D167" s="95"/>
      <c r="F167" s="94"/>
      <c r="H167" s="97"/>
      <c r="I167" s="97"/>
      <c r="J167" s="95"/>
      <c r="K167" s="129"/>
      <c r="L167" s="94"/>
      <c r="M167" s="29"/>
      <c r="N167" s="29"/>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c r="EE167" s="31"/>
      <c r="EF167" s="31"/>
      <c r="EG167" s="31"/>
      <c r="EH167" s="31"/>
      <c r="EI167" s="31"/>
      <c r="EJ167" s="31"/>
      <c r="EK167" s="31"/>
      <c r="EL167" s="31"/>
      <c r="EM167" s="31"/>
      <c r="EN167" s="31"/>
      <c r="EO167" s="31"/>
      <c r="EP167" s="31"/>
      <c r="EQ167" s="31"/>
      <c r="ER167" s="31"/>
      <c r="ES167" s="31"/>
      <c r="ET167" s="31"/>
      <c r="EU167" s="31"/>
      <c r="EV167" s="31"/>
      <c r="EW167" s="31"/>
      <c r="EX167" s="31"/>
      <c r="EY167" s="31"/>
      <c r="EZ167" s="31"/>
      <c r="FA167" s="31"/>
      <c r="FB167" s="31"/>
      <c r="FC167" s="31"/>
      <c r="FD167" s="31"/>
      <c r="FE167" s="31"/>
      <c r="FF167" s="31"/>
      <c r="FG167" s="31"/>
      <c r="FH167" s="31"/>
      <c r="FI167" s="31"/>
      <c r="FJ167" s="31"/>
      <c r="FK167" s="31"/>
      <c r="FL167" s="31"/>
      <c r="FM167" s="31"/>
      <c r="FN167" s="31"/>
      <c r="FO167" s="31"/>
      <c r="FP167" s="31"/>
      <c r="FQ167" s="31"/>
      <c r="FR167" s="31"/>
      <c r="FS167" s="31"/>
      <c r="FT167" s="31"/>
      <c r="FU167" s="31"/>
      <c r="FV167" s="31"/>
      <c r="FW167" s="31"/>
      <c r="FX167" s="31"/>
      <c r="FY167" s="31"/>
      <c r="FZ167" s="31"/>
      <c r="GA167" s="31"/>
      <c r="GB167" s="31"/>
      <c r="GC167" s="31"/>
      <c r="GD167" s="31"/>
      <c r="GE167" s="31"/>
      <c r="GF167" s="31"/>
      <c r="GG167" s="31"/>
      <c r="GH167" s="31"/>
      <c r="GI167" s="31"/>
      <c r="GJ167" s="31"/>
      <c r="GK167" s="31"/>
      <c r="GL167" s="31"/>
      <c r="GM167" s="31"/>
      <c r="GN167" s="31"/>
      <c r="GO167" s="31"/>
      <c r="GP167" s="31"/>
      <c r="GQ167" s="31"/>
      <c r="GR167" s="31"/>
      <c r="GS167" s="31"/>
      <c r="GT167" s="31"/>
      <c r="GU167" s="31"/>
      <c r="GV167" s="31"/>
      <c r="GW167" s="31"/>
      <c r="GX167" s="31"/>
      <c r="GY167" s="31"/>
      <c r="GZ167" s="31"/>
      <c r="HA167" s="31"/>
      <c r="HB167" s="31"/>
      <c r="HC167" s="31"/>
      <c r="HD167" s="31"/>
      <c r="HE167" s="31"/>
      <c r="HF167" s="31"/>
      <c r="HG167" s="31"/>
      <c r="HH167" s="31"/>
      <c r="HI167" s="31"/>
      <c r="HJ167" s="31"/>
      <c r="HK167" s="31"/>
      <c r="HL167" s="31"/>
      <c r="HM167" s="31"/>
      <c r="HN167" s="31"/>
      <c r="HO167" s="31"/>
      <c r="HP167" s="31"/>
      <c r="HQ167" s="31"/>
      <c r="HR167" s="31"/>
      <c r="HS167" s="31"/>
      <c r="HT167" s="31"/>
      <c r="HU167" s="31"/>
      <c r="HV167" s="31"/>
      <c r="HW167" s="31"/>
      <c r="HX167" s="31"/>
      <c r="HY167" s="31"/>
      <c r="HZ167" s="31"/>
      <c r="IA167" s="31"/>
      <c r="IB167" s="31"/>
      <c r="IC167" s="31"/>
      <c r="ID167" s="31"/>
      <c r="IE167" s="31"/>
      <c r="IF167" s="31"/>
      <c r="IG167" s="31"/>
      <c r="IH167" s="31"/>
      <c r="II167" s="31"/>
      <c r="IJ167" s="31"/>
      <c r="IK167" s="31"/>
      <c r="IL167" s="31"/>
      <c r="IM167" s="31"/>
      <c r="IN167" s="31"/>
      <c r="IO167" s="31"/>
      <c r="IP167" s="31"/>
      <c r="IQ167" s="31"/>
      <c r="IR167" s="31"/>
      <c r="IS167" s="108"/>
      <c r="IT167" s="108"/>
    </row>
    <row r="168" spans="1:254" s="31" customFormat="1" ht="15">
      <c r="A168" s="29"/>
      <c r="B168" s="93"/>
      <c r="C168" s="116"/>
      <c r="D168" s="122"/>
      <c r="H168" s="123"/>
      <c r="I168" s="123"/>
      <c r="J168" s="115"/>
      <c r="K168" s="129"/>
      <c r="L168" s="116"/>
      <c r="M168" s="114"/>
      <c r="N168" s="33"/>
      <c r="IS168" s="108"/>
      <c r="IT168" s="108"/>
    </row>
    <row r="169" spans="1:254" s="31" customFormat="1" ht="15">
      <c r="A169" s="29"/>
      <c r="B169" s="124"/>
      <c r="C169" s="116"/>
      <c r="D169" s="122"/>
      <c r="H169" s="123"/>
      <c r="I169" s="123"/>
      <c r="J169" s="115"/>
      <c r="K169" s="129"/>
      <c r="L169" s="116"/>
      <c r="M169" s="114"/>
      <c r="N169" s="33"/>
      <c r="IS169" s="108"/>
      <c r="IT169" s="108"/>
    </row>
    <row r="170" spans="1:254" s="28" customFormat="1" ht="15">
      <c r="A170" s="29"/>
      <c r="B170" s="125"/>
      <c r="C170" s="121"/>
      <c r="D170" s="95"/>
      <c r="H170" s="97"/>
      <c r="I170" s="97"/>
      <c r="J170" s="95"/>
      <c r="K170" s="94"/>
      <c r="L170" s="94"/>
      <c r="M170" s="29"/>
      <c r="N170" s="29"/>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c r="EE170" s="31"/>
      <c r="EF170" s="31"/>
      <c r="EG170" s="31"/>
      <c r="EH170" s="31"/>
      <c r="EI170" s="31"/>
      <c r="EJ170" s="31"/>
      <c r="EK170" s="31"/>
      <c r="EL170" s="31"/>
      <c r="EM170" s="31"/>
      <c r="EN170" s="31"/>
      <c r="EO170" s="31"/>
      <c r="EP170" s="31"/>
      <c r="EQ170" s="31"/>
      <c r="ER170" s="31"/>
      <c r="ES170" s="31"/>
      <c r="ET170" s="31"/>
      <c r="EU170" s="31"/>
      <c r="EV170" s="31"/>
      <c r="EW170" s="31"/>
      <c r="EX170" s="31"/>
      <c r="EY170" s="31"/>
      <c r="EZ170" s="31"/>
      <c r="FA170" s="31"/>
      <c r="FB170" s="31"/>
      <c r="FC170" s="31"/>
      <c r="FD170" s="31"/>
      <c r="FE170" s="31"/>
      <c r="FF170" s="31"/>
      <c r="FG170" s="31"/>
      <c r="FH170" s="31"/>
      <c r="FI170" s="31"/>
      <c r="FJ170" s="31"/>
      <c r="FK170" s="31"/>
      <c r="FL170" s="31"/>
      <c r="FM170" s="31"/>
      <c r="FN170" s="31"/>
      <c r="FO170" s="31"/>
      <c r="FP170" s="31"/>
      <c r="FQ170" s="31"/>
      <c r="FR170" s="31"/>
      <c r="FS170" s="31"/>
      <c r="FT170" s="31"/>
      <c r="FU170" s="31"/>
      <c r="FV170" s="31"/>
      <c r="FW170" s="31"/>
      <c r="FX170" s="31"/>
      <c r="FY170" s="31"/>
      <c r="FZ170" s="31"/>
      <c r="GA170" s="31"/>
      <c r="GB170" s="31"/>
      <c r="GC170" s="31"/>
      <c r="GD170" s="31"/>
      <c r="GE170" s="31"/>
      <c r="GF170" s="31"/>
      <c r="GG170" s="31"/>
      <c r="GH170" s="31"/>
      <c r="GI170" s="31"/>
      <c r="GJ170" s="31"/>
      <c r="GK170" s="31"/>
      <c r="GL170" s="31"/>
      <c r="GM170" s="31"/>
      <c r="GN170" s="31"/>
      <c r="GO170" s="31"/>
      <c r="GP170" s="31"/>
      <c r="GQ170" s="31"/>
      <c r="GR170" s="31"/>
      <c r="GS170" s="31"/>
      <c r="GT170" s="31"/>
      <c r="GU170" s="31"/>
      <c r="GV170" s="31"/>
      <c r="GW170" s="31"/>
      <c r="GX170" s="31"/>
      <c r="GY170" s="31"/>
      <c r="GZ170" s="31"/>
      <c r="HA170" s="31"/>
      <c r="HB170" s="31"/>
      <c r="HC170" s="31"/>
      <c r="HD170" s="31"/>
      <c r="HE170" s="31"/>
      <c r="HF170" s="31"/>
      <c r="HG170" s="31"/>
      <c r="HH170" s="31"/>
      <c r="HI170" s="31"/>
      <c r="HJ170" s="31"/>
      <c r="HK170" s="31"/>
      <c r="HL170" s="31"/>
      <c r="HM170" s="31"/>
      <c r="HN170" s="31"/>
      <c r="HO170" s="31"/>
      <c r="HP170" s="31"/>
      <c r="HQ170" s="31"/>
      <c r="HR170" s="31"/>
      <c r="HS170" s="31"/>
      <c r="HT170" s="31"/>
      <c r="HU170" s="31"/>
      <c r="HV170" s="31"/>
      <c r="HW170" s="31"/>
      <c r="HX170" s="31"/>
      <c r="HY170" s="31"/>
      <c r="HZ170" s="31"/>
      <c r="IA170" s="31"/>
      <c r="IB170" s="31"/>
      <c r="IC170" s="31"/>
      <c r="ID170" s="31"/>
      <c r="IE170" s="31"/>
      <c r="IF170" s="31"/>
      <c r="IG170" s="31"/>
      <c r="IH170" s="31"/>
      <c r="II170" s="31"/>
      <c r="IJ170" s="31"/>
      <c r="IK170" s="31"/>
      <c r="IL170" s="31"/>
      <c r="IM170" s="31"/>
      <c r="IN170" s="31"/>
      <c r="IO170" s="31"/>
      <c r="IP170" s="31"/>
      <c r="IQ170" s="31"/>
      <c r="IR170" s="31"/>
      <c r="IS170" s="108"/>
      <c r="IT170" s="108"/>
    </row>
    <row r="171" spans="1:254" s="28" customFormat="1" ht="15">
      <c r="A171" s="29"/>
      <c r="B171" s="125"/>
      <c r="C171" s="121"/>
      <c r="D171" s="95"/>
      <c r="H171" s="97"/>
      <c r="I171" s="97"/>
      <c r="J171" s="95"/>
      <c r="K171" s="94"/>
      <c r="L171" s="94"/>
      <c r="M171" s="29"/>
      <c r="N171" s="29"/>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c r="EE171" s="31"/>
      <c r="EF171" s="31"/>
      <c r="EG171" s="31"/>
      <c r="EH171" s="31"/>
      <c r="EI171" s="31"/>
      <c r="EJ171" s="31"/>
      <c r="EK171" s="31"/>
      <c r="EL171" s="31"/>
      <c r="EM171" s="31"/>
      <c r="EN171" s="31"/>
      <c r="EO171" s="31"/>
      <c r="EP171" s="31"/>
      <c r="EQ171" s="31"/>
      <c r="ER171" s="31"/>
      <c r="ES171" s="31"/>
      <c r="ET171" s="31"/>
      <c r="EU171" s="31"/>
      <c r="EV171" s="31"/>
      <c r="EW171" s="31"/>
      <c r="EX171" s="31"/>
      <c r="EY171" s="31"/>
      <c r="EZ171" s="31"/>
      <c r="FA171" s="31"/>
      <c r="FB171" s="31"/>
      <c r="FC171" s="31"/>
      <c r="FD171" s="31"/>
      <c r="FE171" s="31"/>
      <c r="FF171" s="31"/>
      <c r="FG171" s="31"/>
      <c r="FH171" s="31"/>
      <c r="FI171" s="31"/>
      <c r="FJ171" s="31"/>
      <c r="FK171" s="31"/>
      <c r="FL171" s="31"/>
      <c r="FM171" s="31"/>
      <c r="FN171" s="31"/>
      <c r="FO171" s="31"/>
      <c r="FP171" s="31"/>
      <c r="FQ171" s="31"/>
      <c r="FR171" s="31"/>
      <c r="FS171" s="31"/>
      <c r="FT171" s="31"/>
      <c r="FU171" s="31"/>
      <c r="FV171" s="31"/>
      <c r="FW171" s="31"/>
      <c r="FX171" s="31"/>
      <c r="FY171" s="31"/>
      <c r="FZ171" s="31"/>
      <c r="GA171" s="31"/>
      <c r="GB171" s="31"/>
      <c r="GC171" s="31"/>
      <c r="GD171" s="31"/>
      <c r="GE171" s="31"/>
      <c r="GF171" s="31"/>
      <c r="GG171" s="31"/>
      <c r="GH171" s="31"/>
      <c r="GI171" s="31"/>
      <c r="GJ171" s="31"/>
      <c r="GK171" s="31"/>
      <c r="GL171" s="31"/>
      <c r="GM171" s="31"/>
      <c r="GN171" s="31"/>
      <c r="GO171" s="31"/>
      <c r="GP171" s="31"/>
      <c r="GQ171" s="31"/>
      <c r="GR171" s="31"/>
      <c r="GS171" s="31"/>
      <c r="GT171" s="31"/>
      <c r="GU171" s="31"/>
      <c r="GV171" s="31"/>
      <c r="GW171" s="31"/>
      <c r="GX171" s="31"/>
      <c r="GY171" s="31"/>
      <c r="GZ171" s="31"/>
      <c r="HA171" s="31"/>
      <c r="HB171" s="31"/>
      <c r="HC171" s="31"/>
      <c r="HD171" s="31"/>
      <c r="HE171" s="31"/>
      <c r="HF171" s="31"/>
      <c r="HG171" s="31"/>
      <c r="HH171" s="31"/>
      <c r="HI171" s="31"/>
      <c r="HJ171" s="31"/>
      <c r="HK171" s="31"/>
      <c r="HL171" s="31"/>
      <c r="HM171" s="31"/>
      <c r="HN171" s="31"/>
      <c r="HO171" s="31"/>
      <c r="HP171" s="31"/>
      <c r="HQ171" s="31"/>
      <c r="HR171" s="31"/>
      <c r="HS171" s="31"/>
      <c r="HT171" s="31"/>
      <c r="HU171" s="31"/>
      <c r="HV171" s="31"/>
      <c r="HW171" s="31"/>
      <c r="HX171" s="31"/>
      <c r="HY171" s="31"/>
      <c r="HZ171" s="31"/>
      <c r="IA171" s="31"/>
      <c r="IB171" s="31"/>
      <c r="IC171" s="31"/>
      <c r="ID171" s="31"/>
      <c r="IE171" s="31"/>
      <c r="IF171" s="31"/>
      <c r="IG171" s="31"/>
      <c r="IH171" s="31"/>
      <c r="II171" s="31"/>
      <c r="IJ171" s="31"/>
      <c r="IK171" s="31"/>
      <c r="IL171" s="31"/>
      <c r="IM171" s="31"/>
      <c r="IN171" s="31"/>
      <c r="IO171" s="31"/>
      <c r="IP171" s="31"/>
      <c r="IQ171" s="31"/>
      <c r="IR171" s="31"/>
      <c r="IS171" s="108"/>
      <c r="IT171" s="108"/>
    </row>
    <row r="172" spans="1:254" s="28" customFormat="1" ht="15">
      <c r="A172" s="29"/>
      <c r="B172" s="93"/>
      <c r="C172" s="94"/>
      <c r="D172" s="95"/>
      <c r="J172" s="97"/>
      <c r="K172" s="94"/>
      <c r="L172" s="94"/>
      <c r="M172" s="29"/>
      <c r="N172" s="29"/>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c r="DR172" s="31"/>
      <c r="DS172" s="31"/>
      <c r="DT172" s="31"/>
      <c r="DU172" s="31"/>
      <c r="DV172" s="31"/>
      <c r="DW172" s="31"/>
      <c r="DX172" s="31"/>
      <c r="DY172" s="31"/>
      <c r="DZ172" s="31"/>
      <c r="EA172" s="31"/>
      <c r="EB172" s="31"/>
      <c r="EC172" s="31"/>
      <c r="ED172" s="31"/>
      <c r="EE172" s="31"/>
      <c r="EF172" s="31"/>
      <c r="EG172" s="31"/>
      <c r="EH172" s="31"/>
      <c r="EI172" s="31"/>
      <c r="EJ172" s="31"/>
      <c r="EK172" s="31"/>
      <c r="EL172" s="31"/>
      <c r="EM172" s="31"/>
      <c r="EN172" s="31"/>
      <c r="EO172" s="31"/>
      <c r="EP172" s="31"/>
      <c r="EQ172" s="31"/>
      <c r="ER172" s="31"/>
      <c r="ES172" s="31"/>
      <c r="ET172" s="31"/>
      <c r="EU172" s="31"/>
      <c r="EV172" s="31"/>
      <c r="EW172" s="31"/>
      <c r="EX172" s="31"/>
      <c r="EY172" s="31"/>
      <c r="EZ172" s="31"/>
      <c r="FA172" s="31"/>
      <c r="FB172" s="31"/>
      <c r="FC172" s="31"/>
      <c r="FD172" s="31"/>
      <c r="FE172" s="31"/>
      <c r="FF172" s="31"/>
      <c r="FG172" s="31"/>
      <c r="FH172" s="31"/>
      <c r="FI172" s="31"/>
      <c r="FJ172" s="31"/>
      <c r="FK172" s="31"/>
      <c r="FL172" s="31"/>
      <c r="FM172" s="31"/>
      <c r="FN172" s="31"/>
      <c r="FO172" s="31"/>
      <c r="FP172" s="31"/>
      <c r="FQ172" s="31"/>
      <c r="FR172" s="31"/>
      <c r="FS172" s="31"/>
      <c r="FT172" s="31"/>
      <c r="FU172" s="31"/>
      <c r="FV172" s="31"/>
      <c r="FW172" s="31"/>
      <c r="FX172" s="31"/>
      <c r="FY172" s="31"/>
      <c r="FZ172" s="31"/>
      <c r="GA172" s="31"/>
      <c r="GB172" s="31"/>
      <c r="GC172" s="31"/>
      <c r="GD172" s="31"/>
      <c r="GE172" s="31"/>
      <c r="GF172" s="31"/>
      <c r="GG172" s="31"/>
      <c r="GH172" s="31"/>
      <c r="GI172" s="31"/>
      <c r="GJ172" s="31"/>
      <c r="GK172" s="31"/>
      <c r="GL172" s="31"/>
      <c r="GM172" s="31"/>
      <c r="GN172" s="31"/>
      <c r="GO172" s="31"/>
      <c r="GP172" s="31"/>
      <c r="GQ172" s="31"/>
      <c r="GR172" s="31"/>
      <c r="GS172" s="31"/>
      <c r="GT172" s="31"/>
      <c r="GU172" s="31"/>
      <c r="GV172" s="31"/>
      <c r="GW172" s="31"/>
      <c r="GX172" s="31"/>
      <c r="GY172" s="31"/>
      <c r="GZ172" s="31"/>
      <c r="HA172" s="31"/>
      <c r="HB172" s="31"/>
      <c r="HC172" s="31"/>
      <c r="HD172" s="31"/>
      <c r="HE172" s="31"/>
      <c r="HF172" s="31"/>
      <c r="HG172" s="31"/>
      <c r="HH172" s="31"/>
      <c r="HI172" s="31"/>
      <c r="HJ172" s="31"/>
      <c r="HK172" s="31"/>
      <c r="HL172" s="31"/>
      <c r="HM172" s="31"/>
      <c r="HN172" s="31"/>
      <c r="HO172" s="31"/>
      <c r="HP172" s="31"/>
      <c r="HQ172" s="31"/>
      <c r="HR172" s="31"/>
      <c r="HS172" s="31"/>
      <c r="HT172" s="31"/>
      <c r="HU172" s="31"/>
      <c r="HV172" s="31"/>
      <c r="HW172" s="31"/>
      <c r="HX172" s="31"/>
      <c r="HY172" s="31"/>
      <c r="HZ172" s="31"/>
      <c r="IA172" s="31"/>
      <c r="IB172" s="31"/>
      <c r="IC172" s="31"/>
      <c r="ID172" s="31"/>
      <c r="IE172" s="31"/>
      <c r="IF172" s="31"/>
      <c r="IG172" s="31"/>
      <c r="IH172" s="31"/>
      <c r="II172" s="31"/>
      <c r="IJ172" s="31"/>
      <c r="IK172" s="31"/>
      <c r="IL172" s="31"/>
      <c r="IM172" s="31"/>
      <c r="IN172" s="31"/>
      <c r="IO172" s="31"/>
      <c r="IP172" s="31"/>
      <c r="IQ172" s="31"/>
      <c r="IR172" s="31"/>
      <c r="IS172" s="108"/>
      <c r="IT172" s="108"/>
    </row>
    <row r="173" spans="1:254" s="28" customFormat="1" ht="15">
      <c r="A173" s="29"/>
      <c r="B173" s="93"/>
      <c r="C173" s="121"/>
      <c r="D173" s="95"/>
      <c r="F173" s="94"/>
      <c r="H173" s="97"/>
      <c r="I173" s="97"/>
      <c r="J173" s="95"/>
      <c r="K173" s="94"/>
      <c r="L173" s="94"/>
      <c r="M173" s="29"/>
      <c r="N173" s="29"/>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c r="DR173" s="31"/>
      <c r="DS173" s="31"/>
      <c r="DT173" s="31"/>
      <c r="DU173" s="31"/>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31"/>
      <c r="FJ173" s="31"/>
      <c r="FK173" s="31"/>
      <c r="FL173" s="31"/>
      <c r="FM173" s="31"/>
      <c r="FN173" s="31"/>
      <c r="FO173" s="31"/>
      <c r="FP173" s="31"/>
      <c r="FQ173" s="31"/>
      <c r="FR173" s="31"/>
      <c r="FS173" s="31"/>
      <c r="FT173" s="31"/>
      <c r="FU173" s="31"/>
      <c r="FV173" s="31"/>
      <c r="FW173" s="31"/>
      <c r="FX173" s="31"/>
      <c r="FY173" s="31"/>
      <c r="FZ173" s="31"/>
      <c r="GA173" s="31"/>
      <c r="GB173" s="31"/>
      <c r="GC173" s="31"/>
      <c r="GD173" s="31"/>
      <c r="GE173" s="31"/>
      <c r="GF173" s="31"/>
      <c r="GG173" s="31"/>
      <c r="GH173" s="31"/>
      <c r="GI173" s="31"/>
      <c r="GJ173" s="31"/>
      <c r="GK173" s="31"/>
      <c r="GL173" s="31"/>
      <c r="GM173" s="31"/>
      <c r="GN173" s="31"/>
      <c r="GO173" s="31"/>
      <c r="GP173" s="31"/>
      <c r="GQ173" s="31"/>
      <c r="GR173" s="31"/>
      <c r="GS173" s="31"/>
      <c r="GT173" s="31"/>
      <c r="GU173" s="31"/>
      <c r="GV173" s="31"/>
      <c r="GW173" s="31"/>
      <c r="GX173" s="31"/>
      <c r="GY173" s="31"/>
      <c r="GZ173" s="31"/>
      <c r="HA173" s="31"/>
      <c r="HB173" s="31"/>
      <c r="HC173" s="31"/>
      <c r="HD173" s="31"/>
      <c r="HE173" s="31"/>
      <c r="HF173" s="31"/>
      <c r="HG173" s="31"/>
      <c r="HH173" s="31"/>
      <c r="HI173" s="31"/>
      <c r="HJ173" s="31"/>
      <c r="HK173" s="31"/>
      <c r="HL173" s="31"/>
      <c r="HM173" s="31"/>
      <c r="HN173" s="31"/>
      <c r="HO173" s="31"/>
      <c r="HP173" s="31"/>
      <c r="HQ173" s="31"/>
      <c r="HR173" s="31"/>
      <c r="HS173" s="31"/>
      <c r="HT173" s="31"/>
      <c r="HU173" s="31"/>
      <c r="HV173" s="31"/>
      <c r="HW173" s="31"/>
      <c r="HX173" s="31"/>
      <c r="HY173" s="31"/>
      <c r="HZ173" s="31"/>
      <c r="IA173" s="31"/>
      <c r="IB173" s="31"/>
      <c r="IC173" s="31"/>
      <c r="ID173" s="31"/>
      <c r="IE173" s="31"/>
      <c r="IF173" s="31"/>
      <c r="IG173" s="31"/>
      <c r="IH173" s="31"/>
      <c r="II173" s="31"/>
      <c r="IJ173" s="31"/>
      <c r="IK173" s="31"/>
      <c r="IL173" s="31"/>
      <c r="IM173" s="31"/>
      <c r="IN173" s="31"/>
      <c r="IO173" s="31"/>
      <c r="IP173" s="31"/>
      <c r="IQ173" s="31"/>
      <c r="IR173" s="31"/>
      <c r="IS173" s="108"/>
      <c r="IT173" s="108"/>
    </row>
    <row r="174" spans="1:254" s="34" customFormat="1" ht="15">
      <c r="A174" s="33"/>
      <c r="B174" s="93"/>
      <c r="C174" s="119"/>
      <c r="D174" s="95"/>
      <c r="H174" s="118"/>
      <c r="I174" s="118"/>
      <c r="J174" s="131"/>
      <c r="K174" s="129"/>
      <c r="L174" s="119"/>
      <c r="M174" s="33"/>
      <c r="N174" s="33"/>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c r="DR174" s="31"/>
      <c r="DS174" s="31"/>
      <c r="DT174" s="31"/>
      <c r="DU174" s="31"/>
      <c r="DV174" s="31"/>
      <c r="DW174" s="31"/>
      <c r="DX174" s="31"/>
      <c r="DY174" s="31"/>
      <c r="DZ174" s="31"/>
      <c r="EA174" s="31"/>
      <c r="EB174" s="31"/>
      <c r="EC174" s="31"/>
      <c r="ED174" s="31"/>
      <c r="EE174" s="31"/>
      <c r="EF174" s="31"/>
      <c r="EG174" s="31"/>
      <c r="EH174" s="31"/>
      <c r="EI174" s="31"/>
      <c r="EJ174" s="31"/>
      <c r="EK174" s="31"/>
      <c r="EL174" s="31"/>
      <c r="EM174" s="31"/>
      <c r="EN174" s="31"/>
      <c r="EO174" s="31"/>
      <c r="EP174" s="31"/>
      <c r="EQ174" s="31"/>
      <c r="ER174" s="31"/>
      <c r="ES174" s="31"/>
      <c r="ET174" s="31"/>
      <c r="EU174" s="31"/>
      <c r="EV174" s="31"/>
      <c r="EW174" s="31"/>
      <c r="EX174" s="31"/>
      <c r="EY174" s="31"/>
      <c r="EZ174" s="31"/>
      <c r="FA174" s="31"/>
      <c r="FB174" s="31"/>
      <c r="FC174" s="31"/>
      <c r="FD174" s="31"/>
      <c r="FE174" s="31"/>
      <c r="FF174" s="31"/>
      <c r="FG174" s="31"/>
      <c r="FH174" s="31"/>
      <c r="FI174" s="31"/>
      <c r="FJ174" s="31"/>
      <c r="FK174" s="31"/>
      <c r="FL174" s="31"/>
      <c r="FM174" s="31"/>
      <c r="FN174" s="31"/>
      <c r="FO174" s="31"/>
      <c r="FP174" s="31"/>
      <c r="FQ174" s="31"/>
      <c r="FR174" s="31"/>
      <c r="FS174" s="31"/>
      <c r="FT174" s="31"/>
      <c r="FU174" s="31"/>
      <c r="FV174" s="31"/>
      <c r="FW174" s="31"/>
      <c r="FX174" s="31"/>
      <c r="FY174" s="31"/>
      <c r="FZ174" s="31"/>
      <c r="GA174" s="31"/>
      <c r="GB174" s="31"/>
      <c r="GC174" s="31"/>
      <c r="GD174" s="31"/>
      <c r="GE174" s="31"/>
      <c r="GF174" s="31"/>
      <c r="GG174" s="31"/>
      <c r="GH174" s="31"/>
      <c r="GI174" s="31"/>
      <c r="GJ174" s="31"/>
      <c r="GK174" s="31"/>
      <c r="GL174" s="31"/>
      <c r="GM174" s="31"/>
      <c r="GN174" s="31"/>
      <c r="GO174" s="31"/>
      <c r="GP174" s="31"/>
      <c r="GQ174" s="31"/>
      <c r="GR174" s="31"/>
      <c r="GS174" s="31"/>
      <c r="GT174" s="31"/>
      <c r="GU174" s="31"/>
      <c r="GV174" s="31"/>
      <c r="GW174" s="31"/>
      <c r="GX174" s="31"/>
      <c r="GY174" s="31"/>
      <c r="GZ174" s="31"/>
      <c r="HA174" s="31"/>
      <c r="HB174" s="31"/>
      <c r="HC174" s="31"/>
      <c r="HD174" s="31"/>
      <c r="HE174" s="31"/>
      <c r="HF174" s="31"/>
      <c r="HG174" s="31"/>
      <c r="HH174" s="31"/>
      <c r="HI174" s="31"/>
      <c r="HJ174" s="31"/>
      <c r="HK174" s="31"/>
      <c r="HL174" s="31"/>
      <c r="HM174" s="31"/>
      <c r="HN174" s="31"/>
      <c r="HO174" s="31"/>
      <c r="HP174" s="31"/>
      <c r="HQ174" s="31"/>
      <c r="HR174" s="31"/>
      <c r="HS174" s="31"/>
      <c r="HT174" s="31"/>
      <c r="HU174" s="31"/>
      <c r="HV174" s="31"/>
      <c r="HW174" s="31"/>
      <c r="HX174" s="31"/>
      <c r="HY174" s="31"/>
      <c r="HZ174" s="31"/>
      <c r="IA174" s="31"/>
      <c r="IB174" s="31"/>
      <c r="IC174" s="31"/>
      <c r="ID174" s="31"/>
      <c r="IE174" s="31"/>
      <c r="IF174" s="31"/>
      <c r="IG174" s="31"/>
      <c r="IH174" s="31"/>
      <c r="II174" s="31"/>
      <c r="IJ174" s="31"/>
      <c r="IK174" s="31"/>
      <c r="IL174" s="31"/>
      <c r="IM174" s="31"/>
      <c r="IN174" s="31"/>
      <c r="IO174" s="31"/>
      <c r="IP174" s="31"/>
      <c r="IQ174" s="31"/>
      <c r="IR174" s="31"/>
      <c r="IS174" s="108"/>
      <c r="IT174" s="108"/>
    </row>
    <row r="175" spans="1:254" s="31" customFormat="1" ht="15">
      <c r="A175" s="33"/>
      <c r="B175" s="93"/>
      <c r="C175" s="116"/>
      <c r="D175" s="122"/>
      <c r="H175" s="123"/>
      <c r="I175" s="123"/>
      <c r="J175" s="115"/>
      <c r="K175" s="129"/>
      <c r="L175" s="116"/>
      <c r="M175" s="114"/>
      <c r="N175" s="33"/>
      <c r="IS175" s="108"/>
      <c r="IT175" s="108"/>
    </row>
    <row r="176" spans="1:254" s="31" customFormat="1" ht="15">
      <c r="A176" s="33"/>
      <c r="B176" s="126"/>
      <c r="C176" s="127"/>
      <c r="D176" s="128"/>
      <c r="H176" s="123"/>
      <c r="I176" s="123"/>
      <c r="J176" s="132"/>
      <c r="K176" s="133"/>
      <c r="L176" s="116"/>
      <c r="M176" s="114"/>
      <c r="N176" s="33"/>
      <c r="IS176" s="108"/>
      <c r="IT176" s="108"/>
    </row>
    <row r="177" spans="1:254" s="31" customFormat="1" ht="15">
      <c r="A177" s="33"/>
      <c r="B177" s="126"/>
      <c r="C177" s="127"/>
      <c r="D177" s="128"/>
      <c r="H177" s="123"/>
      <c r="I177" s="123"/>
      <c r="J177" s="132"/>
      <c r="K177" s="133"/>
      <c r="L177" s="116"/>
      <c r="M177" s="114"/>
      <c r="N177" s="33"/>
      <c r="IS177" s="108"/>
      <c r="IT177" s="108"/>
    </row>
    <row r="178" spans="1:254" s="31" customFormat="1" ht="15">
      <c r="A178" s="33"/>
      <c r="B178" s="113"/>
      <c r="C178" s="116"/>
      <c r="D178" s="122"/>
      <c r="H178" s="123"/>
      <c r="I178" s="123"/>
      <c r="J178" s="115"/>
      <c r="K178" s="129"/>
      <c r="L178" s="116"/>
      <c r="M178" s="114"/>
      <c r="N178" s="33"/>
      <c r="IS178" s="108"/>
      <c r="IT178" s="108"/>
    </row>
    <row r="179" spans="1:254" s="31" customFormat="1" ht="15">
      <c r="A179" s="33"/>
      <c r="B179" s="113"/>
      <c r="C179" s="116"/>
      <c r="D179" s="122"/>
      <c r="H179" s="123"/>
      <c r="I179" s="123"/>
      <c r="J179" s="115"/>
      <c r="K179" s="129"/>
      <c r="L179" s="116"/>
      <c r="M179" s="114"/>
      <c r="N179" s="33"/>
      <c r="IS179" s="108"/>
      <c r="IT179" s="108"/>
    </row>
    <row r="180" spans="1:254" s="31" customFormat="1" ht="15">
      <c r="A180" s="33"/>
      <c r="B180" s="113"/>
      <c r="C180" s="116"/>
      <c r="D180" s="122"/>
      <c r="H180" s="123"/>
      <c r="I180" s="123"/>
      <c r="J180" s="115"/>
      <c r="K180" s="129"/>
      <c r="L180" s="116"/>
      <c r="M180" s="114"/>
      <c r="N180" s="33"/>
      <c r="IS180" s="108"/>
      <c r="IT180" s="108"/>
    </row>
    <row r="181" spans="1:254" s="31" customFormat="1" ht="15">
      <c r="A181" s="33"/>
      <c r="B181" s="113"/>
      <c r="C181" s="116"/>
      <c r="D181" s="122"/>
      <c r="H181" s="123"/>
      <c r="I181" s="123"/>
      <c r="J181" s="115"/>
      <c r="K181" s="129"/>
      <c r="L181" s="116"/>
      <c r="M181" s="114"/>
      <c r="N181" s="33"/>
      <c r="IS181" s="108"/>
      <c r="IT181" s="108"/>
    </row>
    <row r="182" spans="1:254" s="31" customFormat="1" ht="15">
      <c r="A182" s="33"/>
      <c r="B182" s="113"/>
      <c r="C182" s="116"/>
      <c r="D182" s="122"/>
      <c r="H182" s="123"/>
      <c r="I182" s="123"/>
      <c r="J182" s="115"/>
      <c r="K182" s="129"/>
      <c r="L182" s="116"/>
      <c r="M182" s="114"/>
      <c r="N182" s="33"/>
      <c r="IS182" s="108"/>
      <c r="IT182" s="108"/>
    </row>
    <row r="183" spans="1:254" s="31" customFormat="1" ht="15">
      <c r="A183" s="33"/>
      <c r="B183" s="113"/>
      <c r="C183" s="116"/>
      <c r="D183" s="122"/>
      <c r="H183" s="123"/>
      <c r="I183" s="123"/>
      <c r="J183" s="115"/>
      <c r="K183" s="129"/>
      <c r="L183" s="116"/>
      <c r="M183" s="114"/>
      <c r="N183" s="33"/>
      <c r="IS183" s="108"/>
      <c r="IT183" s="108"/>
    </row>
    <row r="184" spans="1:254" s="31" customFormat="1" ht="15">
      <c r="A184" s="33"/>
      <c r="B184" s="113"/>
      <c r="C184" s="116"/>
      <c r="D184" s="122"/>
      <c r="H184" s="123"/>
      <c r="I184" s="123"/>
      <c r="J184" s="115"/>
      <c r="K184" s="129"/>
      <c r="L184" s="116"/>
      <c r="M184" s="114"/>
      <c r="N184" s="33"/>
      <c r="IS184" s="108"/>
      <c r="IT184" s="108"/>
    </row>
    <row r="185" spans="1:254" s="31" customFormat="1" ht="15">
      <c r="A185" s="33"/>
      <c r="B185" s="113"/>
      <c r="C185" s="116"/>
      <c r="D185" s="122"/>
      <c r="H185" s="123"/>
      <c r="I185" s="123"/>
      <c r="J185" s="115"/>
      <c r="K185" s="129"/>
      <c r="L185" s="116"/>
      <c r="M185" s="114"/>
      <c r="N185" s="33"/>
      <c r="IS185" s="108"/>
      <c r="IT185" s="108"/>
    </row>
    <row r="186" spans="1:254" s="31" customFormat="1" ht="15">
      <c r="A186" s="33"/>
      <c r="B186" s="113"/>
      <c r="C186" s="116"/>
      <c r="D186" s="122"/>
      <c r="H186" s="123"/>
      <c r="I186" s="123"/>
      <c r="J186" s="115"/>
      <c r="K186" s="129"/>
      <c r="L186" s="116"/>
      <c r="M186" s="114"/>
      <c r="N186" s="33"/>
      <c r="IS186" s="108"/>
      <c r="IT186" s="108"/>
    </row>
    <row r="187" spans="1:254" s="31" customFormat="1" ht="15">
      <c r="A187" s="33"/>
      <c r="B187" s="113"/>
      <c r="C187" s="116"/>
      <c r="D187" s="122"/>
      <c r="H187" s="123"/>
      <c r="I187" s="123"/>
      <c r="J187" s="115"/>
      <c r="K187" s="129"/>
      <c r="L187" s="116"/>
      <c r="M187" s="114"/>
      <c r="N187" s="33"/>
      <c r="IS187" s="108"/>
      <c r="IT187" s="108"/>
    </row>
    <row r="188" spans="1:254" s="31" customFormat="1" ht="15">
      <c r="A188" s="33"/>
      <c r="B188" s="113"/>
      <c r="C188" s="116"/>
      <c r="D188" s="122"/>
      <c r="H188" s="123"/>
      <c r="I188" s="123"/>
      <c r="J188" s="115"/>
      <c r="K188" s="129"/>
      <c r="L188" s="116"/>
      <c r="M188" s="114"/>
      <c r="N188" s="33"/>
      <c r="IS188" s="108"/>
      <c r="IT188" s="108"/>
    </row>
    <row r="189" spans="1:254" s="31" customFormat="1" ht="15">
      <c r="A189" s="33"/>
      <c r="B189" s="113"/>
      <c r="C189" s="116"/>
      <c r="D189" s="122"/>
      <c r="H189" s="123"/>
      <c r="I189" s="123"/>
      <c r="J189" s="115"/>
      <c r="K189" s="129"/>
      <c r="L189" s="116"/>
      <c r="M189" s="114"/>
      <c r="N189" s="33"/>
      <c r="IS189" s="108"/>
      <c r="IT189" s="108"/>
    </row>
    <row r="190" spans="1:254" s="31" customFormat="1" ht="15">
      <c r="A190" s="33"/>
      <c r="B190" s="113"/>
      <c r="C190" s="116"/>
      <c r="D190" s="122"/>
      <c r="H190" s="123"/>
      <c r="I190" s="123"/>
      <c r="J190" s="115"/>
      <c r="K190" s="129"/>
      <c r="L190" s="116"/>
      <c r="M190" s="114"/>
      <c r="N190" s="33"/>
      <c r="IS190" s="108"/>
      <c r="IT190" s="108"/>
    </row>
    <row r="191" spans="1:254" s="31" customFormat="1" ht="15">
      <c r="A191" s="33"/>
      <c r="B191" s="113"/>
      <c r="C191" s="116"/>
      <c r="D191" s="122"/>
      <c r="H191" s="123"/>
      <c r="I191" s="123"/>
      <c r="J191" s="115"/>
      <c r="K191" s="129"/>
      <c r="L191" s="116"/>
      <c r="M191" s="114"/>
      <c r="N191" s="33"/>
      <c r="IS191" s="108"/>
      <c r="IT191" s="108"/>
    </row>
    <row r="192" spans="1:254" s="31" customFormat="1" ht="15">
      <c r="A192" s="33"/>
      <c r="B192" s="113"/>
      <c r="C192" s="116"/>
      <c r="D192" s="122"/>
      <c r="H192" s="123"/>
      <c r="I192" s="123"/>
      <c r="J192" s="115"/>
      <c r="K192" s="129"/>
      <c r="L192" s="116"/>
      <c r="M192" s="114"/>
      <c r="N192" s="33"/>
      <c r="IS192" s="108"/>
      <c r="IT192" s="108"/>
    </row>
    <row r="193" spans="1:254" s="31" customFormat="1" ht="15">
      <c r="A193" s="33"/>
      <c r="B193" s="113"/>
      <c r="C193" s="116"/>
      <c r="D193" s="122"/>
      <c r="H193" s="123"/>
      <c r="I193" s="123"/>
      <c r="J193" s="115"/>
      <c r="K193" s="129"/>
      <c r="L193" s="116"/>
      <c r="M193" s="114"/>
      <c r="N193" s="33"/>
      <c r="IS193" s="108"/>
      <c r="IT193" s="108"/>
    </row>
    <row r="194" spans="1:254" s="31" customFormat="1" ht="15">
      <c r="A194" s="33"/>
      <c r="B194" s="113"/>
      <c r="C194" s="116"/>
      <c r="D194" s="122"/>
      <c r="H194" s="123"/>
      <c r="I194" s="123"/>
      <c r="J194" s="115"/>
      <c r="K194" s="129"/>
      <c r="L194" s="116"/>
      <c r="M194" s="114"/>
      <c r="N194" s="33"/>
      <c r="IS194" s="108"/>
      <c r="IT194" s="108"/>
    </row>
    <row r="195" spans="1:254" s="31" customFormat="1" ht="15">
      <c r="A195" s="33"/>
      <c r="B195" s="113"/>
      <c r="C195" s="116"/>
      <c r="D195" s="122"/>
      <c r="H195" s="123"/>
      <c r="I195" s="123"/>
      <c r="J195" s="115"/>
      <c r="K195" s="129"/>
      <c r="L195" s="116"/>
      <c r="M195" s="114"/>
      <c r="N195" s="33"/>
      <c r="IS195" s="108"/>
      <c r="IT195" s="108"/>
    </row>
    <row r="196" spans="1:254" s="31" customFormat="1" ht="15">
      <c r="A196" s="33"/>
      <c r="B196" s="113"/>
      <c r="C196" s="116"/>
      <c r="D196" s="122"/>
      <c r="H196" s="123"/>
      <c r="I196" s="123"/>
      <c r="J196" s="115"/>
      <c r="K196" s="129"/>
      <c r="L196" s="116"/>
      <c r="M196" s="114"/>
      <c r="N196" s="33"/>
      <c r="IS196" s="108"/>
      <c r="IT196" s="108"/>
    </row>
    <row r="197" spans="1:254" s="31" customFormat="1" ht="15">
      <c r="A197" s="33"/>
      <c r="B197" s="113"/>
      <c r="C197" s="116"/>
      <c r="D197" s="122"/>
      <c r="H197" s="123"/>
      <c r="I197" s="123"/>
      <c r="J197" s="115"/>
      <c r="K197" s="129"/>
      <c r="L197" s="116"/>
      <c r="M197" s="114"/>
      <c r="N197" s="33"/>
      <c r="IS197" s="108"/>
      <c r="IT197" s="108"/>
    </row>
    <row r="198" spans="1:254" s="31" customFormat="1" ht="15">
      <c r="A198" s="33"/>
      <c r="B198" s="113"/>
      <c r="C198" s="116"/>
      <c r="D198" s="122"/>
      <c r="H198" s="123"/>
      <c r="I198" s="123"/>
      <c r="J198" s="115"/>
      <c r="K198" s="129"/>
      <c r="L198" s="116"/>
      <c r="M198" s="114"/>
      <c r="N198" s="33"/>
      <c r="IS198" s="108"/>
      <c r="IT198" s="108"/>
    </row>
    <row r="199" spans="1:254" s="31" customFormat="1" ht="15">
      <c r="A199" s="33"/>
      <c r="B199" s="113"/>
      <c r="C199" s="116"/>
      <c r="D199" s="122"/>
      <c r="H199" s="123"/>
      <c r="I199" s="123"/>
      <c r="J199" s="115"/>
      <c r="K199" s="129"/>
      <c r="L199" s="116"/>
      <c r="M199" s="114"/>
      <c r="N199" s="33"/>
      <c r="IS199" s="108"/>
      <c r="IT199" s="108"/>
    </row>
    <row r="200" spans="1:254" s="31" customFormat="1" ht="15">
      <c r="A200" s="33"/>
      <c r="B200" s="113"/>
      <c r="C200" s="116"/>
      <c r="D200" s="122"/>
      <c r="H200" s="123"/>
      <c r="I200" s="123"/>
      <c r="J200" s="115"/>
      <c r="K200" s="129"/>
      <c r="L200" s="116"/>
      <c r="M200" s="114"/>
      <c r="N200" s="33"/>
      <c r="IS200" s="36"/>
      <c r="IT200" s="36"/>
    </row>
    <row r="201" spans="1:254" s="31" customFormat="1" ht="15">
      <c r="A201" s="33"/>
      <c r="B201" s="113"/>
      <c r="C201" s="116"/>
      <c r="D201" s="122"/>
      <c r="H201" s="123"/>
      <c r="I201" s="123"/>
      <c r="J201" s="115"/>
      <c r="K201" s="129"/>
      <c r="L201" s="116"/>
      <c r="M201" s="114"/>
      <c r="N201" s="33"/>
      <c r="IS201" s="36"/>
      <c r="IT201" s="36"/>
    </row>
    <row r="202" spans="1:254" s="31" customFormat="1" ht="15">
      <c r="A202" s="33"/>
      <c r="B202" s="113"/>
      <c r="C202" s="116"/>
      <c r="D202" s="122"/>
      <c r="H202" s="123"/>
      <c r="I202" s="123"/>
      <c r="J202" s="115"/>
      <c r="K202" s="129"/>
      <c r="L202" s="116"/>
      <c r="M202" s="114"/>
      <c r="N202" s="33"/>
      <c r="IS202" s="36"/>
      <c r="IT202" s="36"/>
    </row>
    <row r="203" spans="1:254" s="31" customFormat="1" ht="15">
      <c r="A203" s="33"/>
      <c r="B203" s="113"/>
      <c r="C203" s="116"/>
      <c r="D203" s="122"/>
      <c r="H203" s="123"/>
      <c r="I203" s="123"/>
      <c r="J203" s="115"/>
      <c r="K203" s="129"/>
      <c r="L203" s="116"/>
      <c r="M203" s="114"/>
      <c r="N203" s="33"/>
      <c r="IS203" s="36"/>
      <c r="IT203" s="36"/>
    </row>
    <row r="204" spans="1:254" s="31" customFormat="1" ht="15">
      <c r="A204" s="33"/>
      <c r="B204" s="113"/>
      <c r="C204" s="116"/>
      <c r="D204" s="122"/>
      <c r="H204" s="123"/>
      <c r="I204" s="123"/>
      <c r="J204" s="115"/>
      <c r="K204" s="129"/>
      <c r="L204" s="116"/>
      <c r="M204" s="114"/>
      <c r="N204" s="33"/>
      <c r="IS204" s="36"/>
      <c r="IT204" s="36"/>
    </row>
    <row r="205" spans="1:254" s="31" customFormat="1" ht="15">
      <c r="A205" s="33"/>
      <c r="B205" s="113"/>
      <c r="C205" s="116"/>
      <c r="D205" s="122"/>
      <c r="H205" s="123"/>
      <c r="I205" s="123"/>
      <c r="J205" s="115"/>
      <c r="K205" s="129"/>
      <c r="L205" s="116"/>
      <c r="M205" s="114"/>
      <c r="N205" s="33"/>
      <c r="IS205" s="36"/>
      <c r="IT205" s="36"/>
    </row>
    <row r="206" spans="1:254" s="31" customFormat="1" ht="15">
      <c r="A206" s="33"/>
      <c r="B206" s="113"/>
      <c r="C206" s="116"/>
      <c r="D206" s="122"/>
      <c r="H206" s="123"/>
      <c r="I206" s="123"/>
      <c r="J206" s="115"/>
      <c r="K206" s="129"/>
      <c r="L206" s="116"/>
      <c r="M206" s="114"/>
      <c r="N206" s="33"/>
      <c r="IS206" s="36"/>
      <c r="IT206" s="36"/>
    </row>
    <row r="207" spans="1:254" s="31" customFormat="1" ht="15">
      <c r="A207" s="33"/>
      <c r="B207" s="113"/>
      <c r="C207" s="116"/>
      <c r="D207" s="122"/>
      <c r="H207" s="123"/>
      <c r="I207" s="123"/>
      <c r="J207" s="115"/>
      <c r="K207" s="129"/>
      <c r="L207" s="116"/>
      <c r="M207" s="114"/>
      <c r="N207" s="33"/>
      <c r="IS207" s="36"/>
      <c r="IT207" s="36"/>
    </row>
    <row r="208" spans="1:254" s="31" customFormat="1" ht="15">
      <c r="A208" s="33"/>
      <c r="B208" s="113"/>
      <c r="C208" s="116"/>
      <c r="D208" s="122"/>
      <c r="H208" s="123"/>
      <c r="I208" s="123"/>
      <c r="J208" s="115"/>
      <c r="K208" s="129"/>
      <c r="L208" s="116"/>
      <c r="M208" s="114"/>
      <c r="N208" s="33"/>
      <c r="IS208" s="36"/>
      <c r="IT208" s="36"/>
    </row>
    <row r="209" spans="1:254" s="31" customFormat="1" ht="15">
      <c r="A209" s="33"/>
      <c r="B209" s="113"/>
      <c r="C209" s="116"/>
      <c r="D209" s="122"/>
      <c r="H209" s="123"/>
      <c r="I209" s="123"/>
      <c r="J209" s="115"/>
      <c r="K209" s="129"/>
      <c r="L209" s="116"/>
      <c r="M209" s="114"/>
      <c r="N209" s="33"/>
      <c r="IS209" s="36"/>
      <c r="IT209" s="36"/>
    </row>
    <row r="210" spans="1:254" s="31" customFormat="1" ht="15">
      <c r="A210" s="33"/>
      <c r="B210" s="113"/>
      <c r="C210" s="116"/>
      <c r="D210" s="122"/>
      <c r="H210" s="123"/>
      <c r="I210" s="123"/>
      <c r="J210" s="115"/>
      <c r="K210" s="129"/>
      <c r="L210" s="116"/>
      <c r="M210" s="114"/>
      <c r="N210" s="33"/>
      <c r="IS210" s="36"/>
      <c r="IT210" s="36"/>
    </row>
    <row r="211" spans="1:254" s="31" customFormat="1" ht="15">
      <c r="A211" s="33"/>
      <c r="B211" s="113"/>
      <c r="C211" s="116"/>
      <c r="D211" s="122"/>
      <c r="H211" s="123"/>
      <c r="I211" s="123"/>
      <c r="J211" s="115"/>
      <c r="K211" s="129"/>
      <c r="L211" s="116"/>
      <c r="M211" s="114"/>
      <c r="N211" s="33"/>
      <c r="IS211" s="36"/>
      <c r="IT211" s="36"/>
    </row>
    <row r="212" spans="1:254" s="31" customFormat="1" ht="15">
      <c r="A212" s="33"/>
      <c r="B212" s="113"/>
      <c r="C212" s="116"/>
      <c r="D212" s="122"/>
      <c r="H212" s="123"/>
      <c r="I212" s="123"/>
      <c r="J212" s="115"/>
      <c r="K212" s="129"/>
      <c r="L212" s="116"/>
      <c r="M212" s="114"/>
      <c r="N212" s="33"/>
      <c r="IS212" s="36"/>
      <c r="IT212" s="36"/>
    </row>
    <row r="213" spans="1:254" s="31" customFormat="1" ht="15">
      <c r="A213" s="33"/>
      <c r="B213" s="113"/>
      <c r="C213" s="116"/>
      <c r="D213" s="122"/>
      <c r="H213" s="123"/>
      <c r="I213" s="123"/>
      <c r="J213" s="115"/>
      <c r="K213" s="129"/>
      <c r="L213" s="116"/>
      <c r="M213" s="114"/>
      <c r="N213" s="33"/>
      <c r="IS213" s="36"/>
      <c r="IT213" s="36"/>
    </row>
    <row r="214" spans="1:254" s="31" customFormat="1" ht="15">
      <c r="A214" s="33"/>
      <c r="B214" s="113"/>
      <c r="C214" s="116"/>
      <c r="D214" s="122"/>
      <c r="H214" s="123"/>
      <c r="I214" s="123"/>
      <c r="J214" s="115"/>
      <c r="K214" s="129"/>
      <c r="L214" s="116"/>
      <c r="M214" s="114"/>
      <c r="N214" s="33"/>
      <c r="IS214" s="36"/>
      <c r="IT214" s="36"/>
    </row>
    <row r="215" spans="1:254" s="31" customFormat="1" ht="15">
      <c r="A215" s="33"/>
      <c r="B215" s="113"/>
      <c r="C215" s="116"/>
      <c r="D215" s="122"/>
      <c r="H215" s="123"/>
      <c r="I215" s="123"/>
      <c r="J215" s="115"/>
      <c r="K215" s="129"/>
      <c r="L215" s="116"/>
      <c r="M215" s="114"/>
      <c r="N215" s="33"/>
      <c r="IS215" s="36"/>
      <c r="IT215" s="36"/>
    </row>
    <row r="216" spans="1:254" s="31" customFormat="1" ht="15">
      <c r="A216" s="33"/>
      <c r="B216" s="113"/>
      <c r="C216" s="116"/>
      <c r="D216" s="122"/>
      <c r="H216" s="123"/>
      <c r="I216" s="123"/>
      <c r="J216" s="115"/>
      <c r="K216" s="129"/>
      <c r="L216" s="116"/>
      <c r="M216" s="114"/>
      <c r="N216" s="33"/>
      <c r="IS216" s="36"/>
      <c r="IT216" s="36"/>
    </row>
    <row r="217" spans="1:254" s="31" customFormat="1" ht="15">
      <c r="A217" s="33"/>
      <c r="B217" s="113"/>
      <c r="C217" s="116"/>
      <c r="D217" s="122"/>
      <c r="H217" s="123"/>
      <c r="I217" s="123"/>
      <c r="J217" s="115"/>
      <c r="K217" s="129"/>
      <c r="L217" s="116"/>
      <c r="M217" s="114"/>
      <c r="N217" s="33"/>
      <c r="IS217" s="36"/>
      <c r="IT217" s="36"/>
    </row>
    <row r="218" spans="1:254" s="31" customFormat="1" ht="15">
      <c r="A218" s="33"/>
      <c r="B218" s="113"/>
      <c r="C218" s="116"/>
      <c r="D218" s="122"/>
      <c r="H218" s="123"/>
      <c r="I218" s="123"/>
      <c r="J218" s="115"/>
      <c r="K218" s="129"/>
      <c r="L218" s="116"/>
      <c r="M218" s="114"/>
      <c r="N218" s="33"/>
      <c r="IS218" s="36"/>
      <c r="IT218" s="36"/>
    </row>
    <row r="219" spans="1:254" s="31" customFormat="1" ht="15">
      <c r="A219" s="33"/>
      <c r="B219" s="113"/>
      <c r="C219" s="116"/>
      <c r="D219" s="122"/>
      <c r="H219" s="123"/>
      <c r="I219" s="123"/>
      <c r="J219" s="115"/>
      <c r="K219" s="129"/>
      <c r="L219" s="116"/>
      <c r="M219" s="114"/>
      <c r="N219" s="33"/>
      <c r="IS219" s="36"/>
      <c r="IT219" s="36"/>
    </row>
    <row r="220" spans="1:254" s="31" customFormat="1" ht="15">
      <c r="A220" s="33"/>
      <c r="B220" s="113"/>
      <c r="C220" s="116"/>
      <c r="D220" s="122"/>
      <c r="H220" s="123"/>
      <c r="I220" s="123"/>
      <c r="J220" s="115"/>
      <c r="K220" s="129"/>
      <c r="L220" s="116"/>
      <c r="M220" s="114"/>
      <c r="N220" s="33"/>
      <c r="IS220" s="36"/>
      <c r="IT220" s="36"/>
    </row>
    <row r="221" spans="1:254" s="31" customFormat="1" ht="15">
      <c r="A221" s="33"/>
      <c r="B221" s="113"/>
      <c r="C221" s="116"/>
      <c r="D221" s="122"/>
      <c r="H221" s="123"/>
      <c r="I221" s="123"/>
      <c r="J221" s="115"/>
      <c r="K221" s="129"/>
      <c r="L221" s="116"/>
      <c r="M221" s="114"/>
      <c r="N221" s="33"/>
      <c r="IS221" s="36"/>
      <c r="IT221" s="36"/>
    </row>
    <row r="222" spans="1:254" s="31" customFormat="1" ht="15">
      <c r="A222" s="33"/>
      <c r="B222" s="113"/>
      <c r="C222" s="116"/>
      <c r="D222" s="122"/>
      <c r="H222" s="123"/>
      <c r="I222" s="123"/>
      <c r="J222" s="115"/>
      <c r="K222" s="129"/>
      <c r="L222" s="116"/>
      <c r="M222" s="114"/>
      <c r="N222" s="33"/>
      <c r="IS222" s="36"/>
      <c r="IT222" s="36"/>
    </row>
    <row r="223" spans="1:254" s="31" customFormat="1" ht="15">
      <c r="A223" s="33"/>
      <c r="B223" s="113"/>
      <c r="C223" s="116"/>
      <c r="D223" s="122"/>
      <c r="H223" s="123"/>
      <c r="I223" s="123"/>
      <c r="J223" s="115"/>
      <c r="K223" s="129"/>
      <c r="L223" s="116"/>
      <c r="M223" s="114"/>
      <c r="N223" s="33"/>
      <c r="IS223" s="36"/>
      <c r="IT223" s="36"/>
    </row>
    <row r="224" spans="1:254" s="31" customFormat="1" ht="15">
      <c r="A224" s="33"/>
      <c r="B224" s="113"/>
      <c r="C224" s="116"/>
      <c r="D224" s="122"/>
      <c r="H224" s="123"/>
      <c r="I224" s="123"/>
      <c r="J224" s="115"/>
      <c r="K224" s="129"/>
      <c r="L224" s="116"/>
      <c r="M224" s="114"/>
      <c r="N224" s="33"/>
      <c r="IS224" s="36"/>
      <c r="IT224" s="36"/>
    </row>
    <row r="225" spans="1:254" s="31" customFormat="1" ht="15">
      <c r="A225" s="33"/>
      <c r="B225" s="113"/>
      <c r="C225" s="116"/>
      <c r="D225" s="122"/>
      <c r="H225" s="123"/>
      <c r="I225" s="123"/>
      <c r="J225" s="115"/>
      <c r="K225" s="129"/>
      <c r="L225" s="116"/>
      <c r="M225" s="114"/>
      <c r="N225" s="33"/>
      <c r="IS225" s="36"/>
      <c r="IT225" s="36"/>
    </row>
    <row r="226" spans="1:254" s="31" customFormat="1" ht="15">
      <c r="A226" s="33"/>
      <c r="B226" s="113"/>
      <c r="C226" s="116"/>
      <c r="D226" s="122"/>
      <c r="H226" s="123"/>
      <c r="I226" s="123"/>
      <c r="J226" s="115"/>
      <c r="K226" s="129"/>
      <c r="L226" s="116"/>
      <c r="M226" s="114"/>
      <c r="N226" s="33"/>
      <c r="IS226" s="36"/>
      <c r="IT226" s="36"/>
    </row>
    <row r="227" spans="1:254" s="31" customFormat="1" ht="15">
      <c r="A227" s="33"/>
      <c r="B227" s="113"/>
      <c r="C227" s="116"/>
      <c r="D227" s="122"/>
      <c r="H227" s="123"/>
      <c r="I227" s="123"/>
      <c r="J227" s="115"/>
      <c r="K227" s="129"/>
      <c r="L227" s="116"/>
      <c r="M227" s="114"/>
      <c r="N227" s="33"/>
      <c r="IS227" s="36"/>
      <c r="IT227" s="36"/>
    </row>
    <row r="228" spans="1:254" s="31" customFormat="1" ht="15">
      <c r="A228" s="33"/>
      <c r="B228" s="113"/>
      <c r="C228" s="116"/>
      <c r="D228" s="122"/>
      <c r="H228" s="123"/>
      <c r="I228" s="123"/>
      <c r="J228" s="115"/>
      <c r="K228" s="129"/>
      <c r="L228" s="116"/>
      <c r="M228" s="114"/>
      <c r="N228" s="33"/>
      <c r="IS228" s="36"/>
      <c r="IT228" s="36"/>
    </row>
    <row r="229" spans="1:254" s="31" customFormat="1" ht="15">
      <c r="A229" s="33"/>
      <c r="B229" s="113"/>
      <c r="C229" s="116"/>
      <c r="D229" s="122"/>
      <c r="H229" s="123"/>
      <c r="I229" s="123"/>
      <c r="J229" s="115"/>
      <c r="K229" s="129"/>
      <c r="L229" s="116"/>
      <c r="M229" s="114"/>
      <c r="N229" s="33"/>
      <c r="IS229" s="36"/>
      <c r="IT229" s="36"/>
    </row>
    <row r="230" spans="1:254" s="31" customFormat="1" ht="15">
      <c r="A230" s="33"/>
      <c r="B230" s="113"/>
      <c r="C230" s="116"/>
      <c r="D230" s="122"/>
      <c r="H230" s="123"/>
      <c r="I230" s="123"/>
      <c r="J230" s="115"/>
      <c r="K230" s="129"/>
      <c r="L230" s="116"/>
      <c r="M230" s="114"/>
      <c r="N230" s="33"/>
      <c r="IS230" s="36"/>
      <c r="IT230" s="36"/>
    </row>
    <row r="231" spans="1:254" s="31" customFormat="1" ht="15">
      <c r="A231" s="33"/>
      <c r="B231" s="113"/>
      <c r="C231" s="116"/>
      <c r="D231" s="122"/>
      <c r="H231" s="123"/>
      <c r="I231" s="123"/>
      <c r="J231" s="115"/>
      <c r="K231" s="129"/>
      <c r="L231" s="116"/>
      <c r="M231" s="114"/>
      <c r="N231" s="33"/>
      <c r="IS231" s="36"/>
      <c r="IT231" s="36"/>
    </row>
    <row r="232" spans="1:254" s="31" customFormat="1" ht="15">
      <c r="A232" s="33"/>
      <c r="B232" s="113"/>
      <c r="C232" s="116"/>
      <c r="D232" s="122"/>
      <c r="H232" s="123"/>
      <c r="I232" s="123"/>
      <c r="J232" s="115"/>
      <c r="K232" s="129"/>
      <c r="L232" s="116"/>
      <c r="M232" s="114"/>
      <c r="N232" s="33"/>
      <c r="IS232" s="36"/>
      <c r="IT232" s="36"/>
    </row>
    <row r="233" spans="1:254" s="31" customFormat="1" ht="15">
      <c r="A233" s="33"/>
      <c r="B233" s="113"/>
      <c r="C233" s="116"/>
      <c r="D233" s="122"/>
      <c r="H233" s="123"/>
      <c r="I233" s="123"/>
      <c r="J233" s="115"/>
      <c r="K233" s="129"/>
      <c r="L233" s="116"/>
      <c r="M233" s="114"/>
      <c r="N233" s="33"/>
      <c r="IS233" s="36"/>
      <c r="IT233" s="36"/>
    </row>
    <row r="234" spans="1:254" s="31" customFormat="1" ht="15">
      <c r="A234" s="33"/>
      <c r="B234" s="113"/>
      <c r="C234" s="116"/>
      <c r="D234" s="122"/>
      <c r="H234" s="123"/>
      <c r="I234" s="123"/>
      <c r="J234" s="115"/>
      <c r="K234" s="129"/>
      <c r="L234" s="116"/>
      <c r="M234" s="114"/>
      <c r="N234" s="33"/>
      <c r="IS234" s="36"/>
      <c r="IT234" s="36"/>
    </row>
    <row r="235" spans="1:254" s="31" customFormat="1" ht="15">
      <c r="A235" s="33"/>
      <c r="B235" s="113"/>
      <c r="C235" s="116"/>
      <c r="D235" s="122"/>
      <c r="H235" s="123"/>
      <c r="I235" s="123"/>
      <c r="J235" s="115"/>
      <c r="K235" s="129"/>
      <c r="L235" s="116"/>
      <c r="M235" s="114"/>
      <c r="N235" s="33"/>
      <c r="IS235" s="36"/>
      <c r="IT235" s="36"/>
    </row>
    <row r="236" spans="1:254" s="31" customFormat="1" ht="15">
      <c r="A236" s="33"/>
      <c r="B236" s="113"/>
      <c r="C236" s="116"/>
      <c r="D236" s="122"/>
      <c r="H236" s="123"/>
      <c r="I236" s="123"/>
      <c r="J236" s="115"/>
      <c r="K236" s="129"/>
      <c r="L236" s="116"/>
      <c r="M236" s="114"/>
      <c r="N236" s="33"/>
      <c r="IS236" s="36"/>
      <c r="IT236" s="36"/>
    </row>
    <row r="237" spans="1:254" s="31" customFormat="1" ht="15">
      <c r="A237" s="33"/>
      <c r="B237" s="113"/>
      <c r="C237" s="116"/>
      <c r="D237" s="122"/>
      <c r="H237" s="123"/>
      <c r="I237" s="123"/>
      <c r="J237" s="115"/>
      <c r="K237" s="129"/>
      <c r="L237" s="116"/>
      <c r="M237" s="114"/>
      <c r="N237" s="33"/>
      <c r="IS237" s="36"/>
      <c r="IT237" s="36"/>
    </row>
    <row r="238" spans="1:254" s="31" customFormat="1" ht="15">
      <c r="A238" s="33"/>
      <c r="B238" s="113"/>
      <c r="C238" s="116"/>
      <c r="D238" s="122"/>
      <c r="H238" s="123"/>
      <c r="I238" s="123"/>
      <c r="J238" s="115"/>
      <c r="K238" s="129"/>
      <c r="L238" s="116"/>
      <c r="M238" s="114"/>
      <c r="N238" s="33"/>
      <c r="IS238" s="36"/>
      <c r="IT238" s="36"/>
    </row>
    <row r="239" spans="1:254" s="31" customFormat="1" ht="15">
      <c r="A239" s="33"/>
      <c r="B239" s="113"/>
      <c r="C239" s="116"/>
      <c r="D239" s="122"/>
      <c r="H239" s="123"/>
      <c r="I239" s="123"/>
      <c r="J239" s="115"/>
      <c r="K239" s="129"/>
      <c r="L239" s="116"/>
      <c r="M239" s="114"/>
      <c r="N239" s="33"/>
      <c r="IS239" s="36"/>
      <c r="IT239" s="36"/>
    </row>
    <row r="240" spans="1:254" s="31" customFormat="1" ht="15">
      <c r="A240" s="33"/>
      <c r="B240" s="113"/>
      <c r="C240" s="116"/>
      <c r="D240" s="122"/>
      <c r="H240" s="123"/>
      <c r="I240" s="123"/>
      <c r="J240" s="115"/>
      <c r="K240" s="129"/>
      <c r="L240" s="116"/>
      <c r="M240" s="114"/>
      <c r="N240" s="33"/>
      <c r="IS240" s="36"/>
      <c r="IT240" s="36"/>
    </row>
    <row r="241" spans="1:254" s="31" customFormat="1" ht="15">
      <c r="A241" s="33"/>
      <c r="B241" s="113"/>
      <c r="C241" s="116"/>
      <c r="D241" s="122"/>
      <c r="H241" s="123"/>
      <c r="I241" s="123"/>
      <c r="J241" s="115"/>
      <c r="K241" s="129"/>
      <c r="L241" s="116"/>
      <c r="M241" s="114"/>
      <c r="N241" s="33"/>
      <c r="IS241" s="36"/>
      <c r="IT241" s="36"/>
    </row>
    <row r="242" spans="1:254" s="31" customFormat="1" ht="15">
      <c r="A242" s="33"/>
      <c r="B242" s="113"/>
      <c r="C242" s="116"/>
      <c r="D242" s="122"/>
      <c r="H242" s="123"/>
      <c r="I242" s="123"/>
      <c r="J242" s="115"/>
      <c r="K242" s="129"/>
      <c r="L242" s="116"/>
      <c r="M242" s="114"/>
      <c r="N242" s="33"/>
      <c r="IS242" s="36"/>
      <c r="IT242" s="36"/>
    </row>
    <row r="243" spans="1:254" s="31" customFormat="1" ht="15">
      <c r="A243" s="33"/>
      <c r="B243" s="113"/>
      <c r="C243" s="116"/>
      <c r="D243" s="122"/>
      <c r="H243" s="123"/>
      <c r="I243" s="123"/>
      <c r="J243" s="115"/>
      <c r="K243" s="129"/>
      <c r="L243" s="116"/>
      <c r="M243" s="114"/>
      <c r="N243" s="33"/>
      <c r="IS243" s="36"/>
      <c r="IT243" s="36"/>
    </row>
    <row r="244" spans="1:254" s="31" customFormat="1" ht="15">
      <c r="A244" s="33"/>
      <c r="B244" s="113"/>
      <c r="C244" s="116"/>
      <c r="D244" s="122"/>
      <c r="H244" s="123"/>
      <c r="I244" s="123"/>
      <c r="J244" s="115"/>
      <c r="K244" s="129"/>
      <c r="L244" s="116"/>
      <c r="M244" s="114"/>
      <c r="N244" s="33"/>
      <c r="IS244" s="36"/>
      <c r="IT244" s="36"/>
    </row>
    <row r="245" spans="1:254" s="31" customFormat="1" ht="15">
      <c r="A245" s="33"/>
      <c r="B245" s="113"/>
      <c r="C245" s="116"/>
      <c r="D245" s="122"/>
      <c r="H245" s="123"/>
      <c r="I245" s="123"/>
      <c r="J245" s="115"/>
      <c r="K245" s="129"/>
      <c r="L245" s="116"/>
      <c r="M245" s="114"/>
      <c r="N245" s="33"/>
      <c r="IS245" s="36"/>
      <c r="IT245" s="36"/>
    </row>
    <row r="246" spans="1:254" s="31" customFormat="1" ht="15">
      <c r="A246" s="33"/>
      <c r="B246" s="113"/>
      <c r="C246" s="116"/>
      <c r="D246" s="122"/>
      <c r="H246" s="123"/>
      <c r="I246" s="123"/>
      <c r="J246" s="115"/>
      <c r="K246" s="129"/>
      <c r="L246" s="116"/>
      <c r="M246" s="114"/>
      <c r="N246" s="33"/>
      <c r="IS246" s="36"/>
      <c r="IT246" s="36"/>
    </row>
    <row r="247" spans="1:254" s="31" customFormat="1" ht="15">
      <c r="A247" s="33"/>
      <c r="B247" s="113"/>
      <c r="C247" s="116"/>
      <c r="D247" s="122"/>
      <c r="H247" s="123"/>
      <c r="I247" s="123"/>
      <c r="J247" s="115"/>
      <c r="K247" s="129"/>
      <c r="L247" s="116"/>
      <c r="M247" s="114"/>
      <c r="N247" s="33"/>
      <c r="IS247" s="36"/>
      <c r="IT247" s="36"/>
    </row>
    <row r="248" spans="1:254" s="31" customFormat="1" ht="15">
      <c r="A248" s="33"/>
      <c r="B248" s="113"/>
      <c r="C248" s="116"/>
      <c r="D248" s="122"/>
      <c r="H248" s="123"/>
      <c r="I248" s="123"/>
      <c r="J248" s="115"/>
      <c r="K248" s="129"/>
      <c r="L248" s="116"/>
      <c r="M248" s="114"/>
      <c r="N248" s="33"/>
      <c r="IS248" s="36"/>
      <c r="IT248" s="36"/>
    </row>
    <row r="249" spans="1:254" s="31" customFormat="1" ht="15">
      <c r="A249" s="33"/>
      <c r="B249" s="113"/>
      <c r="C249" s="116"/>
      <c r="D249" s="122"/>
      <c r="H249" s="123"/>
      <c r="I249" s="123"/>
      <c r="J249" s="115"/>
      <c r="K249" s="129"/>
      <c r="L249" s="116"/>
      <c r="M249" s="114"/>
      <c r="N249" s="33"/>
      <c r="IS249" s="36"/>
      <c r="IT249" s="36"/>
    </row>
    <row r="250" spans="1:254" s="31" customFormat="1" ht="15">
      <c r="A250" s="33"/>
      <c r="B250" s="113"/>
      <c r="C250" s="116"/>
      <c r="D250" s="122"/>
      <c r="H250" s="123"/>
      <c r="I250" s="123"/>
      <c r="J250" s="115"/>
      <c r="K250" s="129"/>
      <c r="L250" s="116"/>
      <c r="M250" s="114"/>
      <c r="N250" s="33"/>
      <c r="IS250" s="36"/>
      <c r="IT250" s="36"/>
    </row>
    <row r="251" spans="1:254" s="31" customFormat="1" ht="15">
      <c r="A251" s="33"/>
      <c r="B251" s="113"/>
      <c r="C251" s="116"/>
      <c r="D251" s="122"/>
      <c r="H251" s="123"/>
      <c r="I251" s="123"/>
      <c r="J251" s="115"/>
      <c r="K251" s="129"/>
      <c r="L251" s="116"/>
      <c r="M251" s="114"/>
      <c r="N251" s="33"/>
      <c r="IS251" s="36"/>
      <c r="IT251" s="36"/>
    </row>
    <row r="252" spans="1:254" s="31" customFormat="1" ht="15">
      <c r="A252" s="33"/>
      <c r="B252" s="113"/>
      <c r="C252" s="116"/>
      <c r="D252" s="122"/>
      <c r="H252" s="123"/>
      <c r="I252" s="123"/>
      <c r="J252" s="115"/>
      <c r="K252" s="129"/>
      <c r="L252" s="116"/>
      <c r="M252" s="114"/>
      <c r="N252" s="33"/>
      <c r="IS252" s="36"/>
      <c r="IT252" s="36"/>
    </row>
    <row r="253" spans="1:254" s="31" customFormat="1" ht="15">
      <c r="A253" s="33"/>
      <c r="B253" s="113"/>
      <c r="C253" s="116"/>
      <c r="D253" s="122"/>
      <c r="H253" s="123"/>
      <c r="I253" s="123"/>
      <c r="J253" s="115"/>
      <c r="K253" s="129"/>
      <c r="L253" s="116"/>
      <c r="M253" s="114"/>
      <c r="N253" s="33"/>
      <c r="IS253" s="36"/>
      <c r="IT253" s="36"/>
    </row>
    <row r="254" spans="1:254" s="31" customFormat="1" ht="15">
      <c r="A254" s="33"/>
      <c r="B254" s="113"/>
      <c r="C254" s="116"/>
      <c r="D254" s="122"/>
      <c r="H254" s="123"/>
      <c r="I254" s="123"/>
      <c r="J254" s="115"/>
      <c r="K254" s="129"/>
      <c r="L254" s="116"/>
      <c r="M254" s="114"/>
      <c r="N254" s="33"/>
      <c r="IS254" s="36"/>
      <c r="IT254" s="36"/>
    </row>
    <row r="255" spans="1:254" s="31" customFormat="1" ht="15">
      <c r="A255" s="33"/>
      <c r="B255" s="113"/>
      <c r="C255" s="116"/>
      <c r="D255" s="122"/>
      <c r="H255" s="123"/>
      <c r="I255" s="123"/>
      <c r="J255" s="115"/>
      <c r="K255" s="129"/>
      <c r="L255" s="116"/>
      <c r="M255" s="114"/>
      <c r="N255" s="33"/>
      <c r="IS255" s="36"/>
      <c r="IT255" s="36"/>
    </row>
    <row r="256" spans="1:254" s="31" customFormat="1" ht="15">
      <c r="A256" s="33"/>
      <c r="B256" s="113"/>
      <c r="C256" s="116"/>
      <c r="D256" s="122"/>
      <c r="H256" s="123"/>
      <c r="I256" s="123"/>
      <c r="J256" s="115"/>
      <c r="K256" s="129"/>
      <c r="L256" s="116"/>
      <c r="M256" s="114"/>
      <c r="N256" s="33"/>
      <c r="IS256" s="36"/>
      <c r="IT256" s="36"/>
    </row>
    <row r="257" spans="1:254" s="31" customFormat="1" ht="15">
      <c r="A257" s="33"/>
      <c r="B257" s="113"/>
      <c r="C257" s="116"/>
      <c r="D257" s="122"/>
      <c r="H257" s="123"/>
      <c r="I257" s="123"/>
      <c r="J257" s="115"/>
      <c r="K257" s="129"/>
      <c r="L257" s="116"/>
      <c r="M257" s="114"/>
      <c r="N257" s="33"/>
      <c r="IS257" s="36"/>
      <c r="IT257" s="36"/>
    </row>
    <row r="258" spans="1:254" s="31" customFormat="1" ht="15">
      <c r="A258" s="33"/>
      <c r="B258" s="113"/>
      <c r="C258" s="116"/>
      <c r="D258" s="122"/>
      <c r="H258" s="123"/>
      <c r="I258" s="123"/>
      <c r="J258" s="115"/>
      <c r="K258" s="129"/>
      <c r="L258" s="116"/>
      <c r="M258" s="114"/>
      <c r="N258" s="33"/>
      <c r="IS258" s="36"/>
      <c r="IT258" s="36"/>
    </row>
    <row r="259" spans="1:254" s="31" customFormat="1" ht="15">
      <c r="A259" s="33"/>
      <c r="B259" s="113"/>
      <c r="C259" s="116"/>
      <c r="D259" s="122"/>
      <c r="H259" s="123"/>
      <c r="I259" s="123"/>
      <c r="J259" s="115"/>
      <c r="K259" s="129"/>
      <c r="L259" s="116"/>
      <c r="M259" s="114"/>
      <c r="N259" s="33"/>
      <c r="IS259" s="36"/>
      <c r="IT259" s="36"/>
    </row>
    <row r="260" spans="1:254" s="31" customFormat="1" ht="15">
      <c r="A260" s="33"/>
      <c r="B260" s="113"/>
      <c r="C260" s="116"/>
      <c r="D260" s="122"/>
      <c r="H260" s="123"/>
      <c r="I260" s="123"/>
      <c r="J260" s="115"/>
      <c r="K260" s="129"/>
      <c r="L260" s="116"/>
      <c r="M260" s="114"/>
      <c r="N260" s="33"/>
      <c r="IS260" s="36"/>
      <c r="IT260" s="36"/>
    </row>
    <row r="261" spans="1:254" s="31" customFormat="1" ht="15">
      <c r="A261" s="33"/>
      <c r="B261" s="113"/>
      <c r="C261" s="116"/>
      <c r="D261" s="122"/>
      <c r="H261" s="123"/>
      <c r="I261" s="123"/>
      <c r="J261" s="115"/>
      <c r="K261" s="129"/>
      <c r="L261" s="116"/>
      <c r="M261" s="114"/>
      <c r="N261" s="33"/>
      <c r="IS261" s="36"/>
      <c r="IT261" s="36"/>
    </row>
    <row r="262" spans="1:254" s="31" customFormat="1" ht="15">
      <c r="A262" s="33"/>
      <c r="B262" s="113"/>
      <c r="C262" s="116"/>
      <c r="D262" s="122"/>
      <c r="H262" s="123"/>
      <c r="I262" s="123"/>
      <c r="J262" s="115"/>
      <c r="K262" s="129"/>
      <c r="L262" s="116"/>
      <c r="M262" s="114"/>
      <c r="N262" s="33"/>
      <c r="IS262" s="36"/>
      <c r="IT262" s="36"/>
    </row>
    <row r="263" spans="1:254" s="31" customFormat="1" ht="15">
      <c r="A263" s="33"/>
      <c r="B263" s="113"/>
      <c r="C263" s="116"/>
      <c r="D263" s="122"/>
      <c r="H263" s="123"/>
      <c r="I263" s="123"/>
      <c r="J263" s="115"/>
      <c r="K263" s="129"/>
      <c r="L263" s="116"/>
      <c r="M263" s="114"/>
      <c r="N263" s="33"/>
      <c r="IS263" s="36"/>
      <c r="IT263" s="36"/>
    </row>
    <row r="264" spans="1:254" s="31" customFormat="1" ht="15">
      <c r="A264" s="33"/>
      <c r="B264" s="113"/>
      <c r="C264" s="116"/>
      <c r="D264" s="122"/>
      <c r="H264" s="123"/>
      <c r="I264" s="123"/>
      <c r="J264" s="115"/>
      <c r="K264" s="129"/>
      <c r="L264" s="116"/>
      <c r="M264" s="114"/>
      <c r="N264" s="33"/>
      <c r="IS264" s="36"/>
      <c r="IT264" s="36"/>
    </row>
    <row r="265" spans="1:254" s="31" customFormat="1" ht="15">
      <c r="A265" s="33"/>
      <c r="B265" s="113"/>
      <c r="C265" s="116"/>
      <c r="D265" s="122"/>
      <c r="H265" s="123"/>
      <c r="I265" s="123"/>
      <c r="J265" s="115"/>
      <c r="K265" s="129"/>
      <c r="L265" s="116"/>
      <c r="M265" s="114"/>
      <c r="N265" s="33"/>
      <c r="IS265" s="36"/>
      <c r="IT265" s="36"/>
    </row>
    <row r="266" spans="1:254" s="35" customFormat="1" ht="15">
      <c r="A266" s="37"/>
      <c r="B266" s="113"/>
      <c r="C266" s="116"/>
      <c r="D266" s="39"/>
      <c r="H266" s="40"/>
      <c r="I266" s="40"/>
      <c r="J266" s="41"/>
      <c r="K266" s="42"/>
      <c r="L266" s="38"/>
      <c r="M266" s="134"/>
      <c r="N266" s="33"/>
      <c r="IS266" s="36"/>
      <c r="IT266" s="36"/>
    </row>
    <row r="65399" s="36" customFormat="1" ht="15">
      <c r="J65399" s="135"/>
    </row>
    <row r="65400" s="36" customFormat="1" ht="15">
      <c r="J65400" s="135"/>
    </row>
    <row r="65401" s="36" customFormat="1" ht="15">
      <c r="J65401" s="135"/>
    </row>
    <row r="65402" s="36" customFormat="1" ht="15">
      <c r="J65402" s="135"/>
    </row>
    <row r="65403" s="36" customFormat="1" ht="15">
      <c r="J65403" s="135"/>
    </row>
    <row r="65404" s="36" customFormat="1" ht="15">
      <c r="J65404" s="135"/>
    </row>
    <row r="65405" s="36" customFormat="1" ht="15">
      <c r="J65405" s="135"/>
    </row>
    <row r="65406" s="36" customFormat="1" ht="15">
      <c r="J65406" s="135"/>
    </row>
    <row r="65407" s="36" customFormat="1" ht="15">
      <c r="J65407" s="135"/>
    </row>
    <row r="65408" s="36" customFormat="1" ht="15">
      <c r="J65408" s="135"/>
    </row>
    <row r="65409" s="36" customFormat="1" ht="15">
      <c r="J65409" s="135"/>
    </row>
    <row r="65410" s="36" customFormat="1" ht="15">
      <c r="J65410" s="135"/>
    </row>
    <row r="65411" s="36" customFormat="1" ht="15">
      <c r="J65411" s="135"/>
    </row>
    <row r="65412" s="36" customFormat="1" ht="15">
      <c r="J65412" s="135"/>
    </row>
    <row r="65413" s="36" customFormat="1" ht="15">
      <c r="J65413" s="135"/>
    </row>
    <row r="65414" s="36" customFormat="1" ht="15">
      <c r="J65414" s="135"/>
    </row>
    <row r="65415" s="36" customFormat="1" ht="15">
      <c r="J65415" s="135"/>
    </row>
    <row r="65416" s="36" customFormat="1" ht="15">
      <c r="J65416" s="135"/>
    </row>
    <row r="65417" s="36" customFormat="1" ht="15">
      <c r="J65417" s="135"/>
    </row>
    <row r="65418" s="36" customFormat="1" ht="15">
      <c r="J65418" s="135"/>
    </row>
    <row r="65419" s="36" customFormat="1" ht="15">
      <c r="J65419" s="135"/>
    </row>
    <row r="65420" s="36" customFormat="1" ht="15">
      <c r="J65420" s="135"/>
    </row>
    <row r="65421" s="36" customFormat="1" ht="15">
      <c r="J65421" s="135"/>
    </row>
    <row r="65422" s="36" customFormat="1" ht="15">
      <c r="J65422" s="135"/>
    </row>
    <row r="65423" s="36" customFormat="1" ht="15">
      <c r="J65423" s="135"/>
    </row>
    <row r="65424" s="36" customFormat="1" ht="15">
      <c r="J65424" s="135"/>
    </row>
    <row r="65425" s="36" customFormat="1" ht="15">
      <c r="J65425" s="135"/>
    </row>
    <row r="65426" s="36" customFormat="1" ht="15">
      <c r="J65426" s="135"/>
    </row>
    <row r="65427" s="36" customFormat="1" ht="15">
      <c r="J65427" s="135"/>
    </row>
    <row r="65428" s="36" customFormat="1" ht="15">
      <c r="J65428" s="135"/>
    </row>
    <row r="65429" s="36" customFormat="1" ht="15">
      <c r="J65429" s="135"/>
    </row>
    <row r="65430" s="36" customFormat="1" ht="15">
      <c r="J65430" s="135"/>
    </row>
    <row r="65431" s="36" customFormat="1" ht="15">
      <c r="J65431" s="135"/>
    </row>
    <row r="65432" s="36" customFormat="1" ht="15">
      <c r="J65432" s="135"/>
    </row>
    <row r="65433" s="36" customFormat="1" ht="15">
      <c r="J65433" s="135"/>
    </row>
    <row r="65434" s="36" customFormat="1" ht="15">
      <c r="J65434" s="135"/>
    </row>
    <row r="65435" s="36" customFormat="1" ht="15">
      <c r="J65435" s="135"/>
    </row>
    <row r="65436" s="36" customFormat="1" ht="15">
      <c r="J65436" s="135"/>
    </row>
    <row r="65437" s="36" customFormat="1" ht="15">
      <c r="J65437" s="135"/>
    </row>
    <row r="65438" s="36" customFormat="1" ht="15">
      <c r="J65438" s="135"/>
    </row>
    <row r="65439" s="36" customFormat="1" ht="15">
      <c r="J65439" s="135"/>
    </row>
    <row r="65440" s="36" customFormat="1" ht="15">
      <c r="J65440" s="135"/>
    </row>
    <row r="65441" s="36" customFormat="1" ht="15">
      <c r="J65441" s="135"/>
    </row>
    <row r="65442" s="36" customFormat="1" ht="15">
      <c r="J65442" s="135"/>
    </row>
    <row r="65443" s="36" customFormat="1" ht="15">
      <c r="J65443" s="135"/>
    </row>
    <row r="65444" s="36" customFormat="1" ht="15">
      <c r="J65444" s="135"/>
    </row>
    <row r="65445" s="36" customFormat="1" ht="15">
      <c r="J65445" s="135"/>
    </row>
    <row r="65446" s="36" customFormat="1" ht="15">
      <c r="J65446" s="135"/>
    </row>
    <row r="65447" s="36" customFormat="1" ht="15">
      <c r="J65447" s="135"/>
    </row>
    <row r="65448" s="36" customFormat="1" ht="15">
      <c r="J65448" s="135"/>
    </row>
    <row r="65449" s="36" customFormat="1" ht="15">
      <c r="J65449" s="135"/>
    </row>
    <row r="65450" s="36" customFormat="1" ht="15">
      <c r="J65450" s="135"/>
    </row>
    <row r="65451" s="36" customFormat="1" ht="15">
      <c r="J65451" s="135"/>
    </row>
    <row r="65452" s="36" customFormat="1" ht="15">
      <c r="J65452" s="135"/>
    </row>
    <row r="65453" s="36" customFormat="1" ht="15">
      <c r="J65453" s="135"/>
    </row>
    <row r="65454" s="36" customFormat="1" ht="15">
      <c r="J65454" s="135"/>
    </row>
    <row r="65455" s="36" customFormat="1" ht="15">
      <c r="J65455" s="135"/>
    </row>
    <row r="65456" s="36" customFormat="1" ht="15">
      <c r="J65456" s="135"/>
    </row>
    <row r="65457" s="36" customFormat="1" ht="15">
      <c r="J65457" s="135"/>
    </row>
    <row r="65458" s="36" customFormat="1" ht="15">
      <c r="J65458" s="135"/>
    </row>
    <row r="65459" s="36" customFormat="1" ht="15">
      <c r="J65459" s="135"/>
    </row>
    <row r="65460" s="36" customFormat="1" ht="15">
      <c r="J65460" s="135"/>
    </row>
    <row r="65461" s="36" customFormat="1" ht="15">
      <c r="J65461" s="135"/>
    </row>
    <row r="65462" s="36" customFormat="1" ht="15">
      <c r="J65462" s="135"/>
    </row>
    <row r="65463" s="36" customFormat="1" ht="15">
      <c r="J65463" s="135"/>
    </row>
    <row r="65464" s="36" customFormat="1" ht="15">
      <c r="J65464" s="135"/>
    </row>
    <row r="65465" s="36" customFormat="1" ht="15">
      <c r="J65465" s="135"/>
    </row>
    <row r="65466" s="36" customFormat="1" ht="15">
      <c r="J65466" s="135"/>
    </row>
    <row r="65467" s="36" customFormat="1" ht="15">
      <c r="J65467" s="135"/>
    </row>
    <row r="65468" s="36" customFormat="1" ht="15">
      <c r="J65468" s="135"/>
    </row>
    <row r="65469" s="36" customFormat="1" ht="15">
      <c r="J65469" s="135"/>
    </row>
    <row r="65470" s="36" customFormat="1" ht="15">
      <c r="J65470" s="135"/>
    </row>
    <row r="65471" s="36" customFormat="1" ht="15">
      <c r="J65471" s="135"/>
    </row>
    <row r="65472" s="36" customFormat="1" ht="15">
      <c r="J65472" s="135"/>
    </row>
    <row r="65473" s="36" customFormat="1" ht="15">
      <c r="J65473" s="135"/>
    </row>
    <row r="65474" s="36" customFormat="1" ht="15">
      <c r="J65474" s="135"/>
    </row>
    <row r="65475" s="36" customFormat="1" ht="15">
      <c r="J65475" s="135"/>
    </row>
    <row r="65476" s="36" customFormat="1" ht="15">
      <c r="J65476" s="135"/>
    </row>
    <row r="65477" s="36" customFormat="1" ht="15">
      <c r="J65477" s="135"/>
    </row>
    <row r="65478" s="36" customFormat="1" ht="15">
      <c r="J65478" s="135"/>
    </row>
    <row r="65479" s="36" customFormat="1" ht="15">
      <c r="J65479" s="135"/>
    </row>
    <row r="65480" s="36" customFormat="1" ht="15">
      <c r="J65480" s="135"/>
    </row>
    <row r="65481" s="36" customFormat="1" ht="15">
      <c r="J65481" s="135"/>
    </row>
    <row r="65482" s="36" customFormat="1" ht="15">
      <c r="J65482" s="135"/>
    </row>
    <row r="65483" s="36" customFormat="1" ht="15">
      <c r="J65483" s="135"/>
    </row>
    <row r="65484" s="36" customFormat="1" ht="15">
      <c r="J65484" s="135"/>
    </row>
    <row r="65485" s="36" customFormat="1" ht="15">
      <c r="J65485" s="135"/>
    </row>
    <row r="65486" s="36" customFormat="1" ht="15">
      <c r="J65486" s="135"/>
    </row>
    <row r="65487" s="36" customFormat="1" ht="15">
      <c r="J65487" s="135"/>
    </row>
    <row r="65488" s="36" customFormat="1" ht="15">
      <c r="J65488" s="135"/>
    </row>
    <row r="65489" s="36" customFormat="1" ht="15">
      <c r="J65489" s="135"/>
    </row>
    <row r="65490" s="36" customFormat="1" ht="15">
      <c r="J65490" s="135"/>
    </row>
    <row r="65491" s="36" customFormat="1" ht="15">
      <c r="J65491" s="135"/>
    </row>
    <row r="65492" s="36" customFormat="1" ht="15">
      <c r="J65492" s="135"/>
    </row>
    <row r="65493" s="36" customFormat="1" ht="15">
      <c r="J65493" s="135"/>
    </row>
    <row r="65494" s="36" customFormat="1" ht="15">
      <c r="J65494" s="135"/>
    </row>
    <row r="65495" s="36" customFormat="1" ht="15">
      <c r="J65495" s="135"/>
    </row>
    <row r="65496" s="36" customFormat="1" ht="15">
      <c r="J65496" s="135"/>
    </row>
    <row r="65497" s="36" customFormat="1" ht="15">
      <c r="J65497" s="135"/>
    </row>
    <row r="65498" s="36" customFormat="1" ht="15">
      <c r="J65498" s="135"/>
    </row>
    <row r="65499" s="36" customFormat="1" ht="15">
      <c r="J65499" s="135"/>
    </row>
    <row r="65500" s="36" customFormat="1" ht="15">
      <c r="J65500" s="135"/>
    </row>
    <row r="65501" s="36" customFormat="1" ht="15">
      <c r="J65501" s="135"/>
    </row>
    <row r="65502" s="36" customFormat="1" ht="15">
      <c r="J65502" s="135"/>
    </row>
    <row r="65503" s="36" customFormat="1" ht="15">
      <c r="J65503" s="135"/>
    </row>
    <row r="65504" s="36" customFormat="1" ht="15">
      <c r="J65504" s="135"/>
    </row>
    <row r="65505" s="36" customFormat="1" ht="15">
      <c r="J65505" s="135"/>
    </row>
    <row r="65506" s="36" customFormat="1" ht="15">
      <c r="J65506" s="135"/>
    </row>
    <row r="65507" s="36" customFormat="1" ht="15">
      <c r="J65507" s="135"/>
    </row>
    <row r="65508" s="36" customFormat="1" ht="15">
      <c r="J65508" s="135"/>
    </row>
    <row r="65509" s="36" customFormat="1" ht="15">
      <c r="J65509" s="135"/>
    </row>
    <row r="65510" s="36" customFormat="1" ht="15">
      <c r="J65510" s="135"/>
    </row>
    <row r="65511" s="36" customFormat="1" ht="15">
      <c r="J65511" s="135"/>
    </row>
    <row r="65512" s="36" customFormat="1" ht="15">
      <c r="J65512" s="135"/>
    </row>
    <row r="65513" s="36" customFormat="1" ht="15">
      <c r="J65513" s="135"/>
    </row>
    <row r="65514" s="36" customFormat="1" ht="15">
      <c r="J65514" s="135"/>
    </row>
    <row r="65515" s="36" customFormat="1" ht="15">
      <c r="J65515" s="135"/>
    </row>
    <row r="65516" s="36" customFormat="1" ht="15">
      <c r="J65516" s="135"/>
    </row>
    <row r="65517" s="36" customFormat="1" ht="15">
      <c r="J65517" s="135"/>
    </row>
    <row r="65518" s="36" customFormat="1" ht="15">
      <c r="J65518" s="135"/>
    </row>
    <row r="65519" spans="1:256" s="35" customFormat="1" ht="15">
      <c r="A65519" s="37"/>
      <c r="B65519" s="26"/>
      <c r="C65519" s="38"/>
      <c r="D65519" s="39"/>
      <c r="H65519" s="40"/>
      <c r="I65519" s="40"/>
      <c r="J65519" s="41"/>
      <c r="K65519" s="42"/>
      <c r="L65519" s="38"/>
      <c r="M65519" s="43"/>
      <c r="N65519" s="33"/>
      <c r="IS65519" s="36"/>
      <c r="IT65519" s="36"/>
      <c r="IU65519" s="36"/>
      <c r="IV65519" s="36"/>
    </row>
    <row r="65520" spans="1:256" s="35" customFormat="1" ht="15">
      <c r="A65520" s="37"/>
      <c r="B65520" s="26"/>
      <c r="C65520" s="38"/>
      <c r="D65520" s="39"/>
      <c r="H65520" s="40"/>
      <c r="I65520" s="40"/>
      <c r="J65520" s="41"/>
      <c r="K65520" s="42"/>
      <c r="L65520" s="38"/>
      <c r="M65520" s="43"/>
      <c r="N65520" s="33"/>
      <c r="IS65520" s="36"/>
      <c r="IT65520" s="36"/>
      <c r="IU65520" s="36"/>
      <c r="IV65520" s="36"/>
    </row>
    <row r="65521" spans="1:256" s="35" customFormat="1" ht="15">
      <c r="A65521" s="37"/>
      <c r="B65521" s="26"/>
      <c r="C65521" s="38"/>
      <c r="D65521" s="39"/>
      <c r="H65521" s="40"/>
      <c r="I65521" s="40"/>
      <c r="J65521" s="41"/>
      <c r="K65521" s="42"/>
      <c r="L65521" s="38"/>
      <c r="M65521" s="43"/>
      <c r="N65521" s="33"/>
      <c r="IS65521" s="36"/>
      <c r="IT65521" s="36"/>
      <c r="IU65521" s="36"/>
      <c r="IV65521" s="36"/>
    </row>
    <row r="65522" spans="1:256" s="35" customFormat="1" ht="15">
      <c r="A65522" s="37"/>
      <c r="B65522" s="26"/>
      <c r="C65522" s="38"/>
      <c r="D65522" s="39"/>
      <c r="H65522" s="40"/>
      <c r="I65522" s="40"/>
      <c r="J65522" s="41"/>
      <c r="K65522" s="42"/>
      <c r="L65522" s="38"/>
      <c r="M65522" s="43"/>
      <c r="N65522" s="33"/>
      <c r="IS65522" s="36"/>
      <c r="IT65522" s="36"/>
      <c r="IU65522" s="36"/>
      <c r="IV65522" s="36"/>
    </row>
    <row r="65523" spans="1:256" s="35" customFormat="1" ht="15">
      <c r="A65523" s="37"/>
      <c r="B65523" s="26"/>
      <c r="C65523" s="38"/>
      <c r="D65523" s="39"/>
      <c r="H65523" s="40"/>
      <c r="I65523" s="40"/>
      <c r="J65523" s="41"/>
      <c r="K65523" s="42"/>
      <c r="L65523" s="38"/>
      <c r="M65523" s="43"/>
      <c r="N65523" s="33"/>
      <c r="IS65523" s="36"/>
      <c r="IT65523" s="36"/>
      <c r="IU65523" s="36"/>
      <c r="IV65523" s="36"/>
    </row>
    <row r="65524" spans="1:256" s="35" customFormat="1" ht="15">
      <c r="A65524" s="37"/>
      <c r="B65524" s="26"/>
      <c r="C65524" s="38"/>
      <c r="D65524" s="39"/>
      <c r="H65524" s="40"/>
      <c r="I65524" s="40"/>
      <c r="J65524" s="41"/>
      <c r="K65524" s="42"/>
      <c r="L65524" s="38"/>
      <c r="M65524" s="43"/>
      <c r="N65524" s="33"/>
      <c r="IS65524" s="36"/>
      <c r="IT65524" s="36"/>
      <c r="IU65524" s="36"/>
      <c r="IV65524" s="36"/>
    </row>
    <row r="65525" spans="1:256" s="35" customFormat="1" ht="15">
      <c r="A65525" s="37"/>
      <c r="B65525" s="26"/>
      <c r="C65525" s="38"/>
      <c r="D65525" s="39"/>
      <c r="H65525" s="40"/>
      <c r="I65525" s="40"/>
      <c r="J65525" s="41"/>
      <c r="K65525" s="42"/>
      <c r="L65525" s="38"/>
      <c r="M65525" s="43"/>
      <c r="N65525" s="33"/>
      <c r="IS65525" s="36"/>
      <c r="IT65525" s="36"/>
      <c r="IU65525" s="36"/>
      <c r="IV65525" s="36"/>
    </row>
    <row r="65526" spans="1:256" s="35" customFormat="1" ht="15">
      <c r="A65526" s="37"/>
      <c r="B65526" s="26"/>
      <c r="C65526" s="38"/>
      <c r="D65526" s="39"/>
      <c r="H65526" s="40"/>
      <c r="I65526" s="40"/>
      <c r="J65526" s="41"/>
      <c r="K65526" s="42"/>
      <c r="L65526" s="38"/>
      <c r="M65526" s="43"/>
      <c r="N65526" s="33"/>
      <c r="IS65526" s="36"/>
      <c r="IT65526" s="36"/>
      <c r="IU65526" s="36"/>
      <c r="IV65526" s="36"/>
    </row>
    <row r="65527" spans="1:256" s="35" customFormat="1" ht="15">
      <c r="A65527" s="37"/>
      <c r="B65527" s="26"/>
      <c r="C65527" s="38"/>
      <c r="D65527" s="39"/>
      <c r="H65527" s="40"/>
      <c r="I65527" s="40"/>
      <c r="J65527" s="41"/>
      <c r="K65527" s="42"/>
      <c r="L65527" s="38"/>
      <c r="M65527" s="43"/>
      <c r="N65527" s="33"/>
      <c r="IS65527" s="36"/>
      <c r="IT65527" s="36"/>
      <c r="IU65527" s="36"/>
      <c r="IV65527" s="36"/>
    </row>
    <row r="65528" spans="1:256" s="35" customFormat="1" ht="15">
      <c r="A65528" s="37"/>
      <c r="B65528" s="26"/>
      <c r="C65528" s="38"/>
      <c r="D65528" s="39"/>
      <c r="H65528" s="40"/>
      <c r="I65528" s="40"/>
      <c r="J65528" s="41"/>
      <c r="K65528" s="42"/>
      <c r="L65528" s="38"/>
      <c r="M65528" s="43"/>
      <c r="N65528" s="33"/>
      <c r="IS65528" s="36"/>
      <c r="IT65528" s="36"/>
      <c r="IU65528" s="36"/>
      <c r="IV65528" s="36"/>
    </row>
    <row r="65529" spans="1:256" s="35" customFormat="1" ht="15">
      <c r="A65529" s="37"/>
      <c r="B65529" s="26"/>
      <c r="C65529" s="38"/>
      <c r="D65529" s="39"/>
      <c r="H65529" s="40"/>
      <c r="I65529" s="40"/>
      <c r="J65529" s="41"/>
      <c r="K65529" s="42"/>
      <c r="L65529" s="38"/>
      <c r="M65529" s="43"/>
      <c r="N65529" s="33"/>
      <c r="IS65529" s="36"/>
      <c r="IT65529" s="36"/>
      <c r="IU65529" s="36"/>
      <c r="IV65529" s="36"/>
    </row>
    <row r="65530" spans="1:256" s="35" customFormat="1" ht="15">
      <c r="A65530" s="37"/>
      <c r="B65530" s="26"/>
      <c r="C65530" s="38"/>
      <c r="D65530" s="39"/>
      <c r="H65530" s="40"/>
      <c r="I65530" s="40"/>
      <c r="J65530" s="41"/>
      <c r="K65530" s="42"/>
      <c r="L65530" s="38"/>
      <c r="M65530" s="43"/>
      <c r="N65530" s="33"/>
      <c r="IS65530" s="36"/>
      <c r="IT65530" s="36"/>
      <c r="IU65530" s="36"/>
      <c r="IV65530" s="36"/>
    </row>
    <row r="65531" spans="1:256" s="35" customFormat="1" ht="15">
      <c r="A65531" s="37"/>
      <c r="B65531" s="26"/>
      <c r="C65531" s="38"/>
      <c r="D65531" s="39"/>
      <c r="H65531" s="40"/>
      <c r="I65531" s="40"/>
      <c r="J65531" s="41"/>
      <c r="K65531" s="42"/>
      <c r="L65531" s="38"/>
      <c r="M65531" s="43"/>
      <c r="N65531" s="33"/>
      <c r="IS65531" s="36"/>
      <c r="IT65531" s="36"/>
      <c r="IU65531" s="36"/>
      <c r="IV65531" s="36"/>
    </row>
    <row r="65532" spans="1:256" s="35" customFormat="1" ht="15">
      <c r="A65532" s="37"/>
      <c r="B65532" s="26"/>
      <c r="C65532" s="38"/>
      <c r="D65532" s="39"/>
      <c r="H65532" s="40"/>
      <c r="I65532" s="40"/>
      <c r="J65532" s="41"/>
      <c r="K65532" s="42"/>
      <c r="L65532" s="38"/>
      <c r="M65532" s="43"/>
      <c r="N65532" s="33"/>
      <c r="IS65532" s="36"/>
      <c r="IT65532" s="36"/>
      <c r="IU65532" s="36"/>
      <c r="IV65532" s="36"/>
    </row>
    <row r="65533" spans="1:256" s="35" customFormat="1" ht="15">
      <c r="A65533" s="37"/>
      <c r="B65533" s="26"/>
      <c r="C65533" s="38"/>
      <c r="D65533" s="39"/>
      <c r="H65533" s="40"/>
      <c r="I65533" s="40"/>
      <c r="J65533" s="41"/>
      <c r="K65533" s="42"/>
      <c r="L65533" s="38"/>
      <c r="M65533" s="43"/>
      <c r="N65533" s="33"/>
      <c r="IS65533" s="36"/>
      <c r="IT65533" s="36"/>
      <c r="IU65533" s="36"/>
      <c r="IV65533" s="36"/>
    </row>
    <row r="65534" spans="1:256" s="35" customFormat="1" ht="15">
      <c r="A65534" s="37"/>
      <c r="B65534" s="26"/>
      <c r="C65534" s="38"/>
      <c r="D65534" s="39"/>
      <c r="H65534" s="40"/>
      <c r="I65534" s="40"/>
      <c r="J65534" s="41"/>
      <c r="K65534" s="42"/>
      <c r="L65534" s="38"/>
      <c r="M65534" s="43"/>
      <c r="N65534" s="33"/>
      <c r="IS65534" s="36"/>
      <c r="IT65534" s="36"/>
      <c r="IU65534" s="36"/>
      <c r="IV65534" s="36"/>
    </row>
    <row r="65535" spans="1:256" s="35" customFormat="1" ht="15">
      <c r="A65535" s="37"/>
      <c r="B65535" s="26"/>
      <c r="C65535" s="38"/>
      <c r="D65535" s="39"/>
      <c r="H65535" s="40"/>
      <c r="I65535" s="40"/>
      <c r="J65535" s="41"/>
      <c r="K65535" s="42"/>
      <c r="L65535" s="38"/>
      <c r="M65535" s="43"/>
      <c r="N65535" s="33"/>
      <c r="IS65535" s="36"/>
      <c r="IT65535" s="36"/>
      <c r="IU65535" s="36"/>
      <c r="IV65535" s="36"/>
    </row>
    <row r="65536" spans="1:256" s="35" customFormat="1" ht="15">
      <c r="A65536" s="37"/>
      <c r="B65536" s="26"/>
      <c r="C65536" s="38"/>
      <c r="D65536" s="39"/>
      <c r="H65536" s="40"/>
      <c r="I65536" s="40"/>
      <c r="J65536" s="41"/>
      <c r="K65536" s="42"/>
      <c r="L65536" s="38"/>
      <c r="M65536" s="43"/>
      <c r="N65536" s="33"/>
      <c r="IS65536" s="36"/>
      <c r="IT65536" s="36"/>
      <c r="IU65536" s="36"/>
      <c r="IV65536" s="36"/>
    </row>
  </sheetData>
  <sheetProtection/>
  <mergeCells count="3">
    <mergeCell ref="A1:K1"/>
    <mergeCell ref="A2:F2"/>
    <mergeCell ref="H2:K2"/>
  </mergeCells>
  <printOptions/>
  <pageMargins left="0.75" right="0.75" top="1" bottom="1"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Z33"/>
  <sheetViews>
    <sheetView showGridLines="0" showZeros="0" workbookViewId="0" topLeftCell="H1">
      <selection activeCell="A1" sqref="A1:Z1"/>
    </sheetView>
  </sheetViews>
  <sheetFormatPr defaultColWidth="12.125" defaultRowHeight="15" customHeight="1"/>
  <cols>
    <col min="1" max="1" width="10.125" style="1" customWidth="1"/>
    <col min="2" max="2" width="45.50390625" style="1" customWidth="1"/>
    <col min="3" max="5" width="12.125" style="1" customWidth="1"/>
    <col min="6" max="6" width="13.00390625" style="1" customWidth="1"/>
    <col min="7" max="12" width="12.125" style="1" customWidth="1"/>
    <col min="13" max="13" width="10.00390625" style="1" customWidth="1"/>
    <col min="14" max="14" width="56.25390625" style="1" customWidth="1"/>
    <col min="15" max="22" width="12.125" style="1" customWidth="1"/>
    <col min="23" max="23" width="10.00390625" style="1" customWidth="1"/>
    <col min="24" max="24" width="36.125" style="1" customWidth="1"/>
    <col min="25" max="16384" width="12.125" style="1" customWidth="1"/>
  </cols>
  <sheetData>
    <row r="1" spans="1:26" ht="33.75" customHeight="1">
      <c r="A1" s="2" t="s">
        <v>824</v>
      </c>
      <c r="B1" s="2"/>
      <c r="C1" s="2"/>
      <c r="D1" s="2"/>
      <c r="E1" s="2"/>
      <c r="F1" s="2"/>
      <c r="G1" s="2"/>
      <c r="H1" s="2"/>
      <c r="I1" s="2"/>
      <c r="J1" s="2"/>
      <c r="K1" s="2"/>
      <c r="L1" s="2"/>
      <c r="M1" s="2"/>
      <c r="N1" s="2"/>
      <c r="O1" s="2"/>
      <c r="P1" s="2"/>
      <c r="Q1" s="2"/>
      <c r="R1" s="2"/>
      <c r="S1" s="2"/>
      <c r="T1" s="2"/>
      <c r="U1" s="2"/>
      <c r="V1" s="2"/>
      <c r="W1" s="2"/>
      <c r="X1" s="2"/>
      <c r="Y1" s="2"/>
      <c r="Z1" s="2"/>
    </row>
    <row r="2" spans="1:26" ht="16.5" customHeight="1">
      <c r="A2" s="3" t="s">
        <v>825</v>
      </c>
      <c r="B2" s="3"/>
      <c r="C2" s="3"/>
      <c r="D2" s="3"/>
      <c r="E2" s="3"/>
      <c r="F2" s="3"/>
      <c r="G2" s="3"/>
      <c r="H2" s="3"/>
      <c r="I2" s="3"/>
      <c r="J2" s="3"/>
      <c r="K2" s="3"/>
      <c r="L2" s="3"/>
      <c r="M2" s="3"/>
      <c r="N2" s="3"/>
      <c r="O2" s="3"/>
      <c r="P2" s="3"/>
      <c r="Q2" s="3"/>
      <c r="R2" s="3"/>
      <c r="S2" s="3"/>
      <c r="T2" s="3"/>
      <c r="U2" s="3"/>
      <c r="V2" s="3"/>
      <c r="W2" s="3"/>
      <c r="X2" s="3"/>
      <c r="Y2" s="3"/>
      <c r="Z2" s="3"/>
    </row>
    <row r="3" spans="1:26" ht="16.5" customHeight="1">
      <c r="A3" s="17" t="s">
        <v>2</v>
      </c>
      <c r="B3" s="17"/>
      <c r="C3" s="17"/>
      <c r="D3" s="17"/>
      <c r="E3" s="17"/>
      <c r="F3" s="17"/>
      <c r="G3" s="17"/>
      <c r="H3" s="17"/>
      <c r="I3" s="17"/>
      <c r="J3" s="17"/>
      <c r="K3" s="17"/>
      <c r="L3" s="17"/>
      <c r="M3" s="17"/>
      <c r="N3" s="17"/>
      <c r="O3" s="17"/>
      <c r="P3" s="17"/>
      <c r="Q3" s="17"/>
      <c r="R3" s="17"/>
      <c r="S3" s="17"/>
      <c r="T3" s="17"/>
      <c r="U3" s="17"/>
      <c r="V3" s="17"/>
      <c r="W3" s="17"/>
      <c r="X3" s="17"/>
      <c r="Y3" s="17"/>
      <c r="Z3" s="17"/>
    </row>
    <row r="4" spans="1:26" s="16" customFormat="1" ht="16.5" customHeight="1">
      <c r="A4" s="18" t="s">
        <v>80</v>
      </c>
      <c r="B4" s="18" t="s">
        <v>826</v>
      </c>
      <c r="C4" s="18" t="s">
        <v>492</v>
      </c>
      <c r="D4" s="18" t="s">
        <v>827</v>
      </c>
      <c r="E4" s="18" t="s">
        <v>828</v>
      </c>
      <c r="F4" s="18" t="s">
        <v>829</v>
      </c>
      <c r="G4" s="18" t="s">
        <v>33</v>
      </c>
      <c r="H4" s="18" t="s">
        <v>830</v>
      </c>
      <c r="I4" s="18" t="s">
        <v>831</v>
      </c>
      <c r="J4" s="18" t="s">
        <v>832</v>
      </c>
      <c r="K4" s="18" t="s">
        <v>833</v>
      </c>
      <c r="L4" s="18" t="s">
        <v>834</v>
      </c>
      <c r="M4" s="18" t="s">
        <v>80</v>
      </c>
      <c r="N4" s="18" t="s">
        <v>835</v>
      </c>
      <c r="O4" s="18" t="s">
        <v>492</v>
      </c>
      <c r="P4" s="18" t="s">
        <v>836</v>
      </c>
      <c r="Q4" s="18" t="s">
        <v>837</v>
      </c>
      <c r="R4" s="18" t="s">
        <v>838</v>
      </c>
      <c r="S4" s="18" t="s">
        <v>839</v>
      </c>
      <c r="T4" s="18" t="s">
        <v>840</v>
      </c>
      <c r="U4" s="18" t="s">
        <v>841</v>
      </c>
      <c r="V4" s="18" t="s">
        <v>842</v>
      </c>
      <c r="W4" s="18" t="s">
        <v>80</v>
      </c>
      <c r="X4" s="18" t="s">
        <v>843</v>
      </c>
      <c r="Y4" s="18" t="s">
        <v>844</v>
      </c>
      <c r="Z4" s="18" t="s">
        <v>845</v>
      </c>
    </row>
    <row r="5" spans="1:26" s="16"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5" customHeight="1">
      <c r="A6" s="14"/>
      <c r="B6" s="4" t="s">
        <v>846</v>
      </c>
      <c r="C6" s="6">
        <f aca="true" t="shared" si="0" ref="C6:L6">SUM(C7:C33)</f>
        <v>0</v>
      </c>
      <c r="D6" s="6">
        <f t="shared" si="0"/>
        <v>3274</v>
      </c>
      <c r="E6" s="6">
        <f t="shared" si="0"/>
        <v>0</v>
      </c>
      <c r="F6" s="6">
        <f t="shared" si="0"/>
        <v>0</v>
      </c>
      <c r="G6" s="6">
        <f t="shared" si="0"/>
        <v>0</v>
      </c>
      <c r="H6" s="6">
        <f t="shared" si="0"/>
        <v>0</v>
      </c>
      <c r="I6" s="6">
        <f t="shared" si="0"/>
        <v>0</v>
      </c>
      <c r="J6" s="6">
        <f t="shared" si="0"/>
        <v>0</v>
      </c>
      <c r="K6" s="6">
        <f t="shared" si="0"/>
        <v>0</v>
      </c>
      <c r="L6" s="6">
        <f t="shared" si="0"/>
        <v>0</v>
      </c>
      <c r="M6" s="14"/>
      <c r="N6" s="4" t="s">
        <v>847</v>
      </c>
      <c r="O6" s="6">
        <f aca="true" t="shared" si="1" ref="O6:V6">SUM(O7:O33)</f>
        <v>3274</v>
      </c>
      <c r="P6" s="6">
        <f t="shared" si="1"/>
        <v>0</v>
      </c>
      <c r="Q6" s="6">
        <f t="shared" si="1"/>
        <v>0</v>
      </c>
      <c r="R6" s="6">
        <f t="shared" si="1"/>
        <v>0</v>
      </c>
      <c r="S6" s="6">
        <f t="shared" si="1"/>
        <v>0</v>
      </c>
      <c r="T6" s="6">
        <f t="shared" si="1"/>
        <v>0</v>
      </c>
      <c r="U6" s="6">
        <f t="shared" si="1"/>
        <v>0</v>
      </c>
      <c r="V6" s="6">
        <f t="shared" si="1"/>
        <v>0</v>
      </c>
      <c r="W6" s="14"/>
      <c r="X6" s="4" t="s">
        <v>848</v>
      </c>
      <c r="Y6" s="6">
        <f>SUM(Y7:Y33)</f>
        <v>0</v>
      </c>
      <c r="Z6" s="6">
        <f aca="true" t="shared" si="2" ref="Z6:Z33">SUM(C6:L6)-SUM(O6:V6)-Y6</f>
        <v>0</v>
      </c>
    </row>
    <row r="7" spans="1:26" ht="16.5" customHeight="1">
      <c r="A7" s="14">
        <v>1030166</v>
      </c>
      <c r="B7" s="14" t="s">
        <v>849</v>
      </c>
      <c r="C7" s="6">
        <f>'[1]L08'!C41</f>
        <v>0</v>
      </c>
      <c r="D7" s="13">
        <v>0</v>
      </c>
      <c r="E7" s="13">
        <v>0</v>
      </c>
      <c r="F7" s="7">
        <v>0</v>
      </c>
      <c r="G7" s="7">
        <v>0</v>
      </c>
      <c r="H7" s="8">
        <v>0</v>
      </c>
      <c r="I7" s="8">
        <v>0</v>
      </c>
      <c r="J7" s="13">
        <v>0</v>
      </c>
      <c r="K7" s="13">
        <v>0</v>
      </c>
      <c r="L7" s="13">
        <v>0</v>
      </c>
      <c r="M7" s="14">
        <v>20610</v>
      </c>
      <c r="N7" s="14" t="s">
        <v>850</v>
      </c>
      <c r="O7" s="6">
        <f>'[1]L09'!C7</f>
        <v>0</v>
      </c>
      <c r="P7" s="13">
        <v>0</v>
      </c>
      <c r="Q7" s="13">
        <v>0</v>
      </c>
      <c r="R7" s="8">
        <v>0</v>
      </c>
      <c r="S7" s="8">
        <v>0</v>
      </c>
      <c r="T7" s="13">
        <v>0</v>
      </c>
      <c r="U7" s="13">
        <v>0</v>
      </c>
      <c r="V7" s="13">
        <v>0</v>
      </c>
      <c r="W7" s="14">
        <v>1030166</v>
      </c>
      <c r="X7" s="14" t="s">
        <v>851</v>
      </c>
      <c r="Y7" s="8">
        <v>0</v>
      </c>
      <c r="Z7" s="6">
        <f t="shared" si="2"/>
        <v>0</v>
      </c>
    </row>
    <row r="8" spans="1:26" ht="16.5" customHeight="1">
      <c r="A8" s="14"/>
      <c r="B8" s="14" t="s">
        <v>852</v>
      </c>
      <c r="C8" s="6">
        <f>'[1]L08'!C15+'[1]L08'!C60</f>
        <v>0</v>
      </c>
      <c r="D8" s="13">
        <v>73</v>
      </c>
      <c r="E8" s="13">
        <v>0</v>
      </c>
      <c r="F8" s="7">
        <v>0</v>
      </c>
      <c r="G8" s="7">
        <v>0</v>
      </c>
      <c r="H8" s="8">
        <v>0</v>
      </c>
      <c r="I8" s="8">
        <v>0</v>
      </c>
      <c r="J8" s="13">
        <v>0</v>
      </c>
      <c r="K8" s="13">
        <v>0</v>
      </c>
      <c r="L8" s="13">
        <v>0</v>
      </c>
      <c r="M8" s="14"/>
      <c r="N8" s="14" t="s">
        <v>853</v>
      </c>
      <c r="O8" s="6">
        <f>'[1]L09'!C15+'[1]L09'!C26+'[1]L09'!C213+'[1]L09'!C232</f>
        <v>73</v>
      </c>
      <c r="P8" s="13">
        <v>0</v>
      </c>
      <c r="Q8" s="13">
        <v>0</v>
      </c>
      <c r="R8" s="8">
        <v>0</v>
      </c>
      <c r="S8" s="8">
        <v>0</v>
      </c>
      <c r="T8" s="13">
        <v>0</v>
      </c>
      <c r="U8" s="13">
        <v>0</v>
      </c>
      <c r="V8" s="13">
        <v>0</v>
      </c>
      <c r="W8" s="14"/>
      <c r="X8" s="14" t="s">
        <v>854</v>
      </c>
      <c r="Y8" s="8">
        <v>0</v>
      </c>
      <c r="Z8" s="6">
        <f t="shared" si="2"/>
        <v>0</v>
      </c>
    </row>
    <row r="9" spans="1:26" ht="15" customHeight="1">
      <c r="A9" s="14">
        <v>1030121</v>
      </c>
      <c r="B9" s="14" t="s">
        <v>855</v>
      </c>
      <c r="C9" s="6">
        <f>'[1]L08'!C14</f>
        <v>0</v>
      </c>
      <c r="D9" s="13">
        <v>0</v>
      </c>
      <c r="E9" s="13">
        <v>0</v>
      </c>
      <c r="F9" s="7">
        <v>0</v>
      </c>
      <c r="G9" s="7">
        <v>0</v>
      </c>
      <c r="H9" s="8">
        <v>0</v>
      </c>
      <c r="I9" s="8">
        <v>0</v>
      </c>
      <c r="J9" s="13">
        <v>0</v>
      </c>
      <c r="K9" s="13">
        <v>0</v>
      </c>
      <c r="L9" s="13">
        <v>0</v>
      </c>
      <c r="M9" s="14">
        <v>20709</v>
      </c>
      <c r="N9" s="14" t="s">
        <v>856</v>
      </c>
      <c r="O9" s="6">
        <f>'[1]L09'!C20</f>
        <v>0</v>
      </c>
      <c r="P9" s="13">
        <v>0</v>
      </c>
      <c r="Q9" s="13">
        <v>0</v>
      </c>
      <c r="R9" s="8">
        <v>0</v>
      </c>
      <c r="S9" s="8">
        <v>0</v>
      </c>
      <c r="T9" s="13">
        <v>0</v>
      </c>
      <c r="U9" s="13">
        <v>0</v>
      </c>
      <c r="V9" s="13">
        <v>0</v>
      </c>
      <c r="W9" s="14">
        <v>1030121</v>
      </c>
      <c r="X9" s="14" t="s">
        <v>857</v>
      </c>
      <c r="Y9" s="8">
        <v>0</v>
      </c>
      <c r="Z9" s="6">
        <f t="shared" si="2"/>
        <v>0</v>
      </c>
    </row>
    <row r="10" spans="1:26" ht="16.5" customHeight="1">
      <c r="A10" s="14">
        <v>1030149</v>
      </c>
      <c r="B10" s="14" t="s">
        <v>858</v>
      </c>
      <c r="C10" s="6">
        <f>'[1]L08'!C24</f>
        <v>0</v>
      </c>
      <c r="D10" s="13">
        <v>3</v>
      </c>
      <c r="E10" s="13">
        <v>0</v>
      </c>
      <c r="F10" s="7">
        <v>0</v>
      </c>
      <c r="G10" s="7">
        <v>0</v>
      </c>
      <c r="H10" s="8">
        <v>0</v>
      </c>
      <c r="I10" s="8">
        <v>0</v>
      </c>
      <c r="J10" s="13">
        <v>0</v>
      </c>
      <c r="K10" s="13">
        <v>0</v>
      </c>
      <c r="L10" s="13">
        <v>0</v>
      </c>
      <c r="M10" s="14">
        <v>20822</v>
      </c>
      <c r="N10" s="14" t="s">
        <v>859</v>
      </c>
      <c r="O10" s="6">
        <f>'[1]L09'!C30</f>
        <v>3</v>
      </c>
      <c r="P10" s="13">
        <v>0</v>
      </c>
      <c r="Q10" s="13">
        <v>0</v>
      </c>
      <c r="R10" s="8">
        <v>0</v>
      </c>
      <c r="S10" s="8">
        <v>0</v>
      </c>
      <c r="T10" s="13">
        <v>0</v>
      </c>
      <c r="U10" s="13">
        <v>0</v>
      </c>
      <c r="V10" s="13">
        <v>0</v>
      </c>
      <c r="W10" s="14">
        <v>1030149</v>
      </c>
      <c r="X10" s="14" t="s">
        <v>860</v>
      </c>
      <c r="Y10" s="8">
        <v>0</v>
      </c>
      <c r="Z10" s="6">
        <f t="shared" si="2"/>
        <v>0</v>
      </c>
    </row>
    <row r="11" spans="1:26" ht="16.5" customHeight="1">
      <c r="A11" s="14"/>
      <c r="B11" s="14" t="s">
        <v>861</v>
      </c>
      <c r="C11" s="6">
        <f>'[1]L08'!C35+'[1]L08'!C69</f>
        <v>0</v>
      </c>
      <c r="D11" s="13">
        <v>0</v>
      </c>
      <c r="E11" s="13">
        <v>0</v>
      </c>
      <c r="F11" s="7">
        <v>0</v>
      </c>
      <c r="G11" s="7">
        <v>0</v>
      </c>
      <c r="H11" s="8">
        <v>0</v>
      </c>
      <c r="I11" s="8">
        <v>0</v>
      </c>
      <c r="J11" s="13">
        <v>0</v>
      </c>
      <c r="K11" s="13">
        <v>0</v>
      </c>
      <c r="L11" s="13">
        <v>0</v>
      </c>
      <c r="M11" s="14"/>
      <c r="N11" s="14" t="s">
        <v>862</v>
      </c>
      <c r="O11" s="6">
        <f>'[1]L09'!C34+'[1]L09'!C38+'[1]L09'!C219+'[1]L09'!C238</f>
        <v>0</v>
      </c>
      <c r="P11" s="13">
        <v>0</v>
      </c>
      <c r="Q11" s="13">
        <v>0</v>
      </c>
      <c r="R11" s="8">
        <v>0</v>
      </c>
      <c r="S11" s="8">
        <v>0</v>
      </c>
      <c r="T11" s="13">
        <v>0</v>
      </c>
      <c r="U11" s="13">
        <v>0</v>
      </c>
      <c r="V11" s="13">
        <v>0</v>
      </c>
      <c r="W11" s="14"/>
      <c r="X11" s="14" t="s">
        <v>863</v>
      </c>
      <c r="Y11" s="8">
        <v>0</v>
      </c>
      <c r="Z11" s="6">
        <f t="shared" si="2"/>
        <v>0</v>
      </c>
    </row>
    <row r="12" spans="1:26" ht="16.5" customHeight="1">
      <c r="A12" s="14">
        <v>1030168</v>
      </c>
      <c r="B12" s="14" t="s">
        <v>864</v>
      </c>
      <c r="C12" s="6">
        <f>'[1]L08'!C42</f>
        <v>0</v>
      </c>
      <c r="D12" s="13">
        <v>0</v>
      </c>
      <c r="E12" s="13">
        <v>0</v>
      </c>
      <c r="F12" s="7">
        <v>0</v>
      </c>
      <c r="G12" s="7">
        <v>0</v>
      </c>
      <c r="H12" s="8">
        <v>0</v>
      </c>
      <c r="I12" s="8">
        <v>0</v>
      </c>
      <c r="J12" s="13">
        <v>0</v>
      </c>
      <c r="K12" s="13">
        <v>0</v>
      </c>
      <c r="L12" s="13">
        <v>0</v>
      </c>
      <c r="M12" s="14">
        <v>21160</v>
      </c>
      <c r="N12" s="14" t="s">
        <v>865</v>
      </c>
      <c r="O12" s="6">
        <f>'[1]L09'!C42</f>
        <v>0</v>
      </c>
      <c r="P12" s="13">
        <v>0</v>
      </c>
      <c r="Q12" s="13">
        <v>0</v>
      </c>
      <c r="R12" s="8">
        <v>0</v>
      </c>
      <c r="S12" s="8">
        <v>0</v>
      </c>
      <c r="T12" s="13">
        <v>0</v>
      </c>
      <c r="U12" s="13">
        <v>0</v>
      </c>
      <c r="V12" s="13">
        <v>0</v>
      </c>
      <c r="W12" s="14">
        <v>1030168</v>
      </c>
      <c r="X12" s="14" t="s">
        <v>866</v>
      </c>
      <c r="Y12" s="8">
        <v>0</v>
      </c>
      <c r="Z12" s="6">
        <f t="shared" si="2"/>
        <v>0</v>
      </c>
    </row>
    <row r="13" spans="1:26" ht="16.5" customHeight="1">
      <c r="A13" s="14">
        <v>1030175</v>
      </c>
      <c r="B13" s="14" t="s">
        <v>867</v>
      </c>
      <c r="C13" s="6">
        <f>'[1]L08'!C44</f>
        <v>0</v>
      </c>
      <c r="D13" s="13">
        <v>0</v>
      </c>
      <c r="E13" s="13">
        <v>0</v>
      </c>
      <c r="F13" s="7">
        <v>0</v>
      </c>
      <c r="G13" s="7">
        <v>0</v>
      </c>
      <c r="H13" s="8">
        <v>0</v>
      </c>
      <c r="I13" s="8">
        <v>0</v>
      </c>
      <c r="J13" s="13">
        <v>0</v>
      </c>
      <c r="K13" s="13">
        <v>0</v>
      </c>
      <c r="L13" s="13">
        <v>0</v>
      </c>
      <c r="M13" s="14">
        <v>21161</v>
      </c>
      <c r="N13" s="14" t="s">
        <v>868</v>
      </c>
      <c r="O13" s="6">
        <f>'[1]L09'!C47</f>
        <v>0</v>
      </c>
      <c r="P13" s="13">
        <v>0</v>
      </c>
      <c r="Q13" s="13">
        <v>0</v>
      </c>
      <c r="R13" s="8">
        <v>0</v>
      </c>
      <c r="S13" s="8">
        <v>0</v>
      </c>
      <c r="T13" s="13">
        <v>0</v>
      </c>
      <c r="U13" s="13">
        <v>0</v>
      </c>
      <c r="V13" s="13">
        <v>0</v>
      </c>
      <c r="W13" s="14">
        <v>1030175</v>
      </c>
      <c r="X13" s="14" t="s">
        <v>869</v>
      </c>
      <c r="Y13" s="8">
        <v>0</v>
      </c>
      <c r="Z13" s="6">
        <f t="shared" si="2"/>
        <v>0</v>
      </c>
    </row>
    <row r="14" spans="1:26" ht="16.5" customHeight="1">
      <c r="A14" s="14"/>
      <c r="B14" s="14" t="s">
        <v>870</v>
      </c>
      <c r="C14" s="8">
        <v>0</v>
      </c>
      <c r="D14" s="13">
        <v>2231</v>
      </c>
      <c r="E14" s="13">
        <v>0</v>
      </c>
      <c r="F14" s="8">
        <v>0</v>
      </c>
      <c r="G14" s="8">
        <v>0</v>
      </c>
      <c r="H14" s="8">
        <v>0</v>
      </c>
      <c r="I14" s="8">
        <v>0</v>
      </c>
      <c r="J14" s="13">
        <v>0</v>
      </c>
      <c r="K14" s="13">
        <v>0</v>
      </c>
      <c r="L14" s="13">
        <v>0</v>
      </c>
      <c r="M14" s="14"/>
      <c r="N14" s="14" t="s">
        <v>871</v>
      </c>
      <c r="O14" s="8">
        <v>2231</v>
      </c>
      <c r="P14" s="13">
        <v>0</v>
      </c>
      <c r="Q14" s="13">
        <v>0</v>
      </c>
      <c r="R14" s="8">
        <v>0</v>
      </c>
      <c r="S14" s="8">
        <v>0</v>
      </c>
      <c r="T14" s="13">
        <v>0</v>
      </c>
      <c r="U14" s="13">
        <v>0</v>
      </c>
      <c r="V14" s="13">
        <v>0</v>
      </c>
      <c r="W14" s="14"/>
      <c r="X14" s="14" t="s">
        <v>872</v>
      </c>
      <c r="Y14" s="8">
        <v>0</v>
      </c>
      <c r="Z14" s="6">
        <f t="shared" si="2"/>
        <v>0</v>
      </c>
    </row>
    <row r="15" spans="1:26" ht="16.5" customHeight="1">
      <c r="A15" s="14"/>
      <c r="B15" s="14" t="s">
        <v>873</v>
      </c>
      <c r="C15" s="6">
        <f>'[1]L08'!C16+'[1]L08'!C18+'[1]L08'!C61+'[1]L08'!C65-C14</f>
        <v>0</v>
      </c>
      <c r="D15" s="13">
        <v>0</v>
      </c>
      <c r="E15" s="13">
        <v>0</v>
      </c>
      <c r="F15" s="7">
        <v>0</v>
      </c>
      <c r="G15" s="7">
        <v>0</v>
      </c>
      <c r="H15" s="8">
        <v>0</v>
      </c>
      <c r="I15" s="8">
        <v>0</v>
      </c>
      <c r="J15" s="13">
        <v>0</v>
      </c>
      <c r="K15" s="13">
        <v>0</v>
      </c>
      <c r="L15" s="13">
        <v>0</v>
      </c>
      <c r="M15" s="14"/>
      <c r="N15" s="14" t="s">
        <v>874</v>
      </c>
      <c r="O15" s="6">
        <f>'[1]L09'!C53+'[1]L09'!C66+'[1]L09'!C81+'[1]L09'!C85+'[1]L09'!C214+'[1]L09'!C215+'[1]L09'!C223+'[1]L09'!C225+'[1]L09'!C233+'[1]L09'!C234+'[1]L09'!C242+'[1]L09'!C244-O14</f>
        <v>0</v>
      </c>
      <c r="P15" s="13">
        <v>0</v>
      </c>
      <c r="Q15" s="13">
        <v>0</v>
      </c>
      <c r="R15" s="8">
        <v>0</v>
      </c>
      <c r="S15" s="8">
        <v>0</v>
      </c>
      <c r="T15" s="13">
        <v>0</v>
      </c>
      <c r="U15" s="13">
        <v>0</v>
      </c>
      <c r="V15" s="13">
        <v>0</v>
      </c>
      <c r="W15" s="14"/>
      <c r="X15" s="14" t="s">
        <v>875</v>
      </c>
      <c r="Y15" s="8">
        <v>0</v>
      </c>
      <c r="Z15" s="6">
        <f t="shared" si="2"/>
        <v>0</v>
      </c>
    </row>
    <row r="16" spans="1:26" ht="16.5" customHeight="1">
      <c r="A16" s="14"/>
      <c r="B16" s="14" t="s">
        <v>876</v>
      </c>
      <c r="C16" s="6">
        <f>'[1]L08'!C17+'[1]L08'!C66</f>
        <v>0</v>
      </c>
      <c r="D16" s="13">
        <v>0</v>
      </c>
      <c r="E16" s="13">
        <v>0</v>
      </c>
      <c r="F16" s="7">
        <v>0</v>
      </c>
      <c r="G16" s="7">
        <v>0</v>
      </c>
      <c r="H16" s="8">
        <v>0</v>
      </c>
      <c r="I16" s="8">
        <v>0</v>
      </c>
      <c r="J16" s="13">
        <v>0</v>
      </c>
      <c r="K16" s="13">
        <v>0</v>
      </c>
      <c r="L16" s="13">
        <v>0</v>
      </c>
      <c r="M16" s="14"/>
      <c r="N16" s="14" t="s">
        <v>877</v>
      </c>
      <c r="O16" s="6">
        <f>'[1]L09'!C70+'[1]L09'!C216+'[1]L09'!C235</f>
        <v>0</v>
      </c>
      <c r="P16" s="13">
        <v>0</v>
      </c>
      <c r="Q16" s="13">
        <v>0</v>
      </c>
      <c r="R16" s="8">
        <v>0</v>
      </c>
      <c r="S16" s="8">
        <v>0</v>
      </c>
      <c r="T16" s="13">
        <v>0</v>
      </c>
      <c r="U16" s="13">
        <v>0</v>
      </c>
      <c r="V16" s="13">
        <v>0</v>
      </c>
      <c r="W16" s="14"/>
      <c r="X16" s="14" t="s">
        <v>878</v>
      </c>
      <c r="Y16" s="8">
        <v>0</v>
      </c>
      <c r="Z16" s="6">
        <f t="shared" si="2"/>
        <v>0</v>
      </c>
    </row>
    <row r="17" spans="1:26" ht="16.5" customHeight="1">
      <c r="A17" s="14"/>
      <c r="B17" s="14" t="s">
        <v>879</v>
      </c>
      <c r="C17" s="6">
        <f>'[1]L08'!C34+'[1]L08'!C68</f>
        <v>0</v>
      </c>
      <c r="D17" s="13">
        <v>0</v>
      </c>
      <c r="E17" s="13">
        <v>0</v>
      </c>
      <c r="F17" s="7">
        <v>0</v>
      </c>
      <c r="G17" s="7">
        <v>0</v>
      </c>
      <c r="H17" s="8">
        <v>0</v>
      </c>
      <c r="I17" s="8">
        <v>0</v>
      </c>
      <c r="J17" s="13">
        <v>0</v>
      </c>
      <c r="K17" s="13">
        <v>0</v>
      </c>
      <c r="L17" s="13">
        <v>0</v>
      </c>
      <c r="M17" s="14"/>
      <c r="N17" s="14" t="s">
        <v>880</v>
      </c>
      <c r="O17" s="6">
        <f>'[1]L09'!C71+'[1]L09'!C89+'[1]L09'!C218+'[1]L09'!C237</f>
        <v>0</v>
      </c>
      <c r="P17" s="13">
        <v>0</v>
      </c>
      <c r="Q17" s="13">
        <v>0</v>
      </c>
      <c r="R17" s="8">
        <v>0</v>
      </c>
      <c r="S17" s="8">
        <v>0</v>
      </c>
      <c r="T17" s="13">
        <v>0</v>
      </c>
      <c r="U17" s="13">
        <v>0</v>
      </c>
      <c r="V17" s="13">
        <v>0</v>
      </c>
      <c r="W17" s="14"/>
      <c r="X17" s="14" t="s">
        <v>881</v>
      </c>
      <c r="Y17" s="8">
        <v>0</v>
      </c>
      <c r="Z17" s="6">
        <f t="shared" si="2"/>
        <v>0</v>
      </c>
    </row>
    <row r="18" spans="1:26" ht="16.5" customHeight="1">
      <c r="A18" s="14"/>
      <c r="B18" s="14" t="s">
        <v>882</v>
      </c>
      <c r="C18" s="6">
        <f>'[1]L08'!C47+'[1]L08'!C74</f>
        <v>0</v>
      </c>
      <c r="D18" s="13">
        <v>0</v>
      </c>
      <c r="E18" s="13">
        <v>0</v>
      </c>
      <c r="F18" s="7">
        <v>0</v>
      </c>
      <c r="G18" s="7">
        <v>0</v>
      </c>
      <c r="H18" s="8">
        <v>0</v>
      </c>
      <c r="I18" s="8">
        <v>0</v>
      </c>
      <c r="J18" s="13">
        <v>0</v>
      </c>
      <c r="K18" s="13">
        <v>0</v>
      </c>
      <c r="L18" s="13">
        <v>0</v>
      </c>
      <c r="M18" s="14"/>
      <c r="N18" s="14" t="s">
        <v>883</v>
      </c>
      <c r="O18" s="6">
        <f>'[1]L09'!C77+'[1]L09'!C95+'[1]L09'!C222+'[1]L09'!C241</f>
        <v>0</v>
      </c>
      <c r="P18" s="13">
        <v>0</v>
      </c>
      <c r="Q18" s="13">
        <v>0</v>
      </c>
      <c r="R18" s="8">
        <v>0</v>
      </c>
      <c r="S18" s="8">
        <v>0</v>
      </c>
      <c r="T18" s="13">
        <v>0</v>
      </c>
      <c r="U18" s="13">
        <v>0</v>
      </c>
      <c r="V18" s="13">
        <v>0</v>
      </c>
      <c r="W18" s="14"/>
      <c r="X18" s="14" t="s">
        <v>884</v>
      </c>
      <c r="Y18" s="8">
        <v>0</v>
      </c>
      <c r="Z18" s="6">
        <f t="shared" si="2"/>
        <v>0</v>
      </c>
    </row>
    <row r="19" spans="1:26" ht="16.5" customHeight="1">
      <c r="A19" s="14"/>
      <c r="B19" s="14" t="s">
        <v>885</v>
      </c>
      <c r="C19" s="6">
        <f>'[1]L08'!C25+'[1]L08'!C67</f>
        <v>0</v>
      </c>
      <c r="D19" s="13">
        <v>0</v>
      </c>
      <c r="E19" s="13">
        <v>0</v>
      </c>
      <c r="F19" s="7">
        <v>0</v>
      </c>
      <c r="G19" s="7">
        <v>0</v>
      </c>
      <c r="H19" s="8">
        <v>0</v>
      </c>
      <c r="I19" s="8">
        <v>0</v>
      </c>
      <c r="J19" s="13">
        <v>0</v>
      </c>
      <c r="K19" s="13">
        <v>0</v>
      </c>
      <c r="L19" s="13">
        <v>0</v>
      </c>
      <c r="M19" s="14"/>
      <c r="N19" s="14" t="s">
        <v>886</v>
      </c>
      <c r="O19" s="6">
        <f>'[1]L09'!C99+'[1]L09'!C114+'[1]L09'!C217+'[1]L09'!C236</f>
        <v>0</v>
      </c>
      <c r="P19" s="13">
        <v>0</v>
      </c>
      <c r="Q19" s="13">
        <v>0</v>
      </c>
      <c r="R19" s="8">
        <v>0</v>
      </c>
      <c r="S19" s="8">
        <v>0</v>
      </c>
      <c r="T19" s="13">
        <v>0</v>
      </c>
      <c r="U19" s="13">
        <v>0</v>
      </c>
      <c r="V19" s="13">
        <v>0</v>
      </c>
      <c r="W19" s="14"/>
      <c r="X19" s="14" t="s">
        <v>887</v>
      </c>
      <c r="Y19" s="8">
        <v>0</v>
      </c>
      <c r="Z19" s="6">
        <f t="shared" si="2"/>
        <v>0</v>
      </c>
    </row>
    <row r="20" spans="1:26" ht="16.5" customHeight="1">
      <c r="A20" s="14">
        <v>1030152</v>
      </c>
      <c r="B20" s="14" t="s">
        <v>888</v>
      </c>
      <c r="C20" s="6">
        <f>'[1]L08'!C28</f>
        <v>0</v>
      </c>
      <c r="D20" s="13">
        <v>0</v>
      </c>
      <c r="E20" s="13">
        <v>0</v>
      </c>
      <c r="F20" s="7">
        <v>0</v>
      </c>
      <c r="G20" s="7">
        <v>0</v>
      </c>
      <c r="H20" s="8">
        <v>0</v>
      </c>
      <c r="I20" s="8">
        <v>0</v>
      </c>
      <c r="J20" s="13">
        <v>0</v>
      </c>
      <c r="K20" s="13">
        <v>0</v>
      </c>
      <c r="L20" s="13">
        <v>0</v>
      </c>
      <c r="M20" s="14">
        <v>21367</v>
      </c>
      <c r="N20" s="14" t="s">
        <v>889</v>
      </c>
      <c r="O20" s="6">
        <f>'[1]L09'!C104</f>
        <v>0</v>
      </c>
      <c r="P20" s="13">
        <v>0</v>
      </c>
      <c r="Q20" s="13">
        <v>0</v>
      </c>
      <c r="R20" s="8">
        <v>0</v>
      </c>
      <c r="S20" s="8">
        <v>0</v>
      </c>
      <c r="T20" s="13">
        <v>0</v>
      </c>
      <c r="U20" s="13">
        <v>0</v>
      </c>
      <c r="V20" s="13">
        <v>0</v>
      </c>
      <c r="W20" s="14">
        <v>1030152</v>
      </c>
      <c r="X20" s="14" t="s">
        <v>890</v>
      </c>
      <c r="Y20" s="8">
        <v>0</v>
      </c>
      <c r="Z20" s="6">
        <f t="shared" si="2"/>
        <v>0</v>
      </c>
    </row>
    <row r="21" spans="1:26" ht="16.5" customHeight="1">
      <c r="A21" s="14"/>
      <c r="B21" s="14" t="s">
        <v>891</v>
      </c>
      <c r="C21" s="6">
        <f>'[1]L08'!C36+'[1]L08'!C70</f>
        <v>0</v>
      </c>
      <c r="D21" s="13">
        <v>0</v>
      </c>
      <c r="E21" s="13">
        <v>0</v>
      </c>
      <c r="F21" s="7">
        <v>0</v>
      </c>
      <c r="G21" s="7">
        <v>0</v>
      </c>
      <c r="H21" s="8">
        <v>0</v>
      </c>
      <c r="I21" s="8">
        <v>0</v>
      </c>
      <c r="J21" s="13">
        <v>0</v>
      </c>
      <c r="K21" s="13">
        <v>0</v>
      </c>
      <c r="L21" s="13">
        <v>0</v>
      </c>
      <c r="M21" s="14"/>
      <c r="N21" s="14" t="s">
        <v>892</v>
      </c>
      <c r="O21" s="6">
        <f>'[1]L09'!C109+'[1]L09'!C117+'[1]L09'!C220+'[1]L09'!C239</f>
        <v>0</v>
      </c>
      <c r="P21" s="13">
        <v>0</v>
      </c>
      <c r="Q21" s="13">
        <v>0</v>
      </c>
      <c r="R21" s="8">
        <v>0</v>
      </c>
      <c r="S21" s="8">
        <v>0</v>
      </c>
      <c r="T21" s="13">
        <v>0</v>
      </c>
      <c r="U21" s="13">
        <v>0</v>
      </c>
      <c r="V21" s="13">
        <v>0</v>
      </c>
      <c r="W21" s="14"/>
      <c r="X21" s="14" t="s">
        <v>893</v>
      </c>
      <c r="Y21" s="8">
        <v>0</v>
      </c>
      <c r="Z21" s="6">
        <f t="shared" si="2"/>
        <v>0</v>
      </c>
    </row>
    <row r="22" spans="1:26" ht="16.5" customHeight="1">
      <c r="A22" s="14"/>
      <c r="B22" s="14" t="s">
        <v>894</v>
      </c>
      <c r="C22" s="6">
        <f>'[1]L08'!C12+'[1]L08'!C58</f>
        <v>0</v>
      </c>
      <c r="D22" s="13">
        <v>0</v>
      </c>
      <c r="E22" s="13">
        <v>0</v>
      </c>
      <c r="F22" s="7">
        <v>0</v>
      </c>
      <c r="G22" s="7">
        <v>0</v>
      </c>
      <c r="H22" s="8">
        <v>0</v>
      </c>
      <c r="I22" s="8">
        <v>0</v>
      </c>
      <c r="J22" s="13">
        <v>0</v>
      </c>
      <c r="K22" s="13">
        <v>0</v>
      </c>
      <c r="L22" s="13">
        <v>0</v>
      </c>
      <c r="M22" s="14"/>
      <c r="N22" s="14" t="s">
        <v>895</v>
      </c>
      <c r="O22" s="6">
        <f>'[1]L09'!C123+'[1]L09'!C163+'[1]L09'!C211+'[1]L09'!C230</f>
        <v>0</v>
      </c>
      <c r="P22" s="13">
        <v>0</v>
      </c>
      <c r="Q22" s="13">
        <v>0</v>
      </c>
      <c r="R22" s="8">
        <v>0</v>
      </c>
      <c r="S22" s="8">
        <v>0</v>
      </c>
      <c r="T22" s="13">
        <v>0</v>
      </c>
      <c r="U22" s="13">
        <v>0</v>
      </c>
      <c r="V22" s="13">
        <v>0</v>
      </c>
      <c r="W22" s="14"/>
      <c r="X22" s="14" t="s">
        <v>896</v>
      </c>
      <c r="Y22" s="8">
        <v>0</v>
      </c>
      <c r="Z22" s="6">
        <f t="shared" si="2"/>
        <v>0</v>
      </c>
    </row>
    <row r="23" spans="1:26" ht="16.5" customHeight="1">
      <c r="A23" s="14"/>
      <c r="B23" s="14" t="s">
        <v>897</v>
      </c>
      <c r="C23" s="6">
        <f>'[1]L08'!C40+'[1]L08'!C71</f>
        <v>0</v>
      </c>
      <c r="D23" s="13">
        <v>0</v>
      </c>
      <c r="E23" s="13">
        <v>0</v>
      </c>
      <c r="F23" s="7">
        <v>0</v>
      </c>
      <c r="G23" s="7">
        <v>0</v>
      </c>
      <c r="H23" s="8">
        <v>0</v>
      </c>
      <c r="I23" s="8">
        <v>0</v>
      </c>
      <c r="J23" s="13">
        <v>0</v>
      </c>
      <c r="K23" s="13">
        <v>0</v>
      </c>
      <c r="L23" s="13">
        <v>0</v>
      </c>
      <c r="M23" s="14"/>
      <c r="N23" s="14" t="s">
        <v>898</v>
      </c>
      <c r="O23" s="6">
        <f>'[1]L09'!C128+'[1]L09'!C166+'[1]L09'!C169+'[1]L09'!C221+'[1]L09'!C224+'[1]L09'!C240+'[1]L09'!C243</f>
        <v>0</v>
      </c>
      <c r="P23" s="13">
        <v>0</v>
      </c>
      <c r="Q23" s="13">
        <v>0</v>
      </c>
      <c r="R23" s="8">
        <v>0</v>
      </c>
      <c r="S23" s="8">
        <v>0</v>
      </c>
      <c r="T23" s="13">
        <v>0</v>
      </c>
      <c r="U23" s="13">
        <v>0</v>
      </c>
      <c r="V23" s="13">
        <v>0</v>
      </c>
      <c r="W23" s="14"/>
      <c r="X23" s="14" t="s">
        <v>899</v>
      </c>
      <c r="Y23" s="8">
        <v>0</v>
      </c>
      <c r="Z23" s="6">
        <f t="shared" si="2"/>
        <v>0</v>
      </c>
    </row>
    <row r="24" spans="1:26" ht="16.5" customHeight="1">
      <c r="A24" s="14"/>
      <c r="B24" s="14" t="s">
        <v>900</v>
      </c>
      <c r="C24" s="6">
        <f>'[1]L08'!C13+'[1]L08'!C59</f>
        <v>0</v>
      </c>
      <c r="D24" s="13">
        <v>0</v>
      </c>
      <c r="E24" s="13">
        <v>0</v>
      </c>
      <c r="F24" s="7">
        <v>0</v>
      </c>
      <c r="G24" s="7">
        <v>0</v>
      </c>
      <c r="H24" s="8">
        <v>0</v>
      </c>
      <c r="I24" s="8">
        <v>0</v>
      </c>
      <c r="J24" s="13">
        <v>0</v>
      </c>
      <c r="K24" s="13">
        <v>0</v>
      </c>
      <c r="L24" s="13">
        <v>0</v>
      </c>
      <c r="M24" s="14"/>
      <c r="N24" s="14" t="s">
        <v>901</v>
      </c>
      <c r="O24" s="6">
        <f>'[1]L09'!C133+'[1]L09'!C170+'[1]L09'!C212+'[1]L09'!C231</f>
        <v>0</v>
      </c>
      <c r="P24" s="13">
        <v>0</v>
      </c>
      <c r="Q24" s="13">
        <v>0</v>
      </c>
      <c r="R24" s="8">
        <v>0</v>
      </c>
      <c r="S24" s="8">
        <v>0</v>
      </c>
      <c r="T24" s="13">
        <v>0</v>
      </c>
      <c r="U24" s="13">
        <v>0</v>
      </c>
      <c r="V24" s="13">
        <v>0</v>
      </c>
      <c r="W24" s="14"/>
      <c r="X24" s="14" t="s">
        <v>902</v>
      </c>
      <c r="Y24" s="8">
        <v>0</v>
      </c>
      <c r="Z24" s="6">
        <f t="shared" si="2"/>
        <v>0</v>
      </c>
    </row>
    <row r="25" spans="1:26" ht="16.5" customHeight="1">
      <c r="A25" s="14">
        <v>1030106</v>
      </c>
      <c r="B25" s="14" t="s">
        <v>903</v>
      </c>
      <c r="C25" s="6">
        <f>'[1]L08'!C10</f>
        <v>0</v>
      </c>
      <c r="D25" s="13">
        <v>0</v>
      </c>
      <c r="E25" s="13">
        <v>0</v>
      </c>
      <c r="F25" s="7">
        <v>0</v>
      </c>
      <c r="G25" s="7">
        <v>0</v>
      </c>
      <c r="H25" s="8">
        <v>0</v>
      </c>
      <c r="I25" s="8">
        <v>0</v>
      </c>
      <c r="J25" s="13">
        <v>0</v>
      </c>
      <c r="K25" s="13">
        <v>0</v>
      </c>
      <c r="L25" s="13">
        <v>0</v>
      </c>
      <c r="M25" s="14">
        <v>21464</v>
      </c>
      <c r="N25" s="14" t="s">
        <v>904</v>
      </c>
      <c r="O25" s="6">
        <f>'[1]L09'!C138</f>
        <v>0</v>
      </c>
      <c r="P25" s="13">
        <v>0</v>
      </c>
      <c r="Q25" s="13">
        <v>0</v>
      </c>
      <c r="R25" s="8">
        <v>0</v>
      </c>
      <c r="S25" s="8">
        <v>0</v>
      </c>
      <c r="T25" s="13">
        <v>0</v>
      </c>
      <c r="U25" s="13">
        <v>0</v>
      </c>
      <c r="V25" s="13">
        <v>0</v>
      </c>
      <c r="W25" s="14">
        <v>1030106</v>
      </c>
      <c r="X25" s="14" t="s">
        <v>905</v>
      </c>
      <c r="Y25" s="8">
        <v>0</v>
      </c>
      <c r="Z25" s="6">
        <f t="shared" si="2"/>
        <v>0</v>
      </c>
    </row>
    <row r="26" spans="1:26" ht="16.5" customHeight="1">
      <c r="A26" s="14">
        <v>1030171</v>
      </c>
      <c r="B26" s="14" t="s">
        <v>906</v>
      </c>
      <c r="C26" s="6">
        <f>'[1]L08'!C43</f>
        <v>0</v>
      </c>
      <c r="D26" s="13">
        <v>0</v>
      </c>
      <c r="E26" s="13">
        <v>0</v>
      </c>
      <c r="F26" s="7">
        <v>0</v>
      </c>
      <c r="G26" s="7">
        <v>0</v>
      </c>
      <c r="H26" s="8">
        <v>0</v>
      </c>
      <c r="I26" s="8">
        <v>0</v>
      </c>
      <c r="J26" s="13">
        <v>0</v>
      </c>
      <c r="K26" s="13">
        <v>0</v>
      </c>
      <c r="L26" s="13">
        <v>0</v>
      </c>
      <c r="M26" s="14">
        <v>21468</v>
      </c>
      <c r="N26" s="14" t="s">
        <v>907</v>
      </c>
      <c r="O26" s="6">
        <f>'[1]L09'!C147</f>
        <v>0</v>
      </c>
      <c r="P26" s="13">
        <v>0</v>
      </c>
      <c r="Q26" s="13">
        <v>0</v>
      </c>
      <c r="R26" s="8">
        <v>0</v>
      </c>
      <c r="S26" s="8">
        <v>0</v>
      </c>
      <c r="T26" s="13">
        <v>0</v>
      </c>
      <c r="U26" s="13">
        <v>0</v>
      </c>
      <c r="V26" s="13">
        <v>0</v>
      </c>
      <c r="W26" s="14">
        <v>1030171</v>
      </c>
      <c r="X26" s="14" t="s">
        <v>908</v>
      </c>
      <c r="Y26" s="8">
        <v>0</v>
      </c>
      <c r="Z26" s="6">
        <f t="shared" si="2"/>
        <v>0</v>
      </c>
    </row>
    <row r="27" spans="1:26" ht="16.5" customHeight="1">
      <c r="A27" s="14">
        <v>1030110</v>
      </c>
      <c r="B27" s="14" t="s">
        <v>909</v>
      </c>
      <c r="C27" s="6">
        <f>'[1]L08'!C11</f>
        <v>0</v>
      </c>
      <c r="D27" s="13">
        <v>0</v>
      </c>
      <c r="E27" s="13">
        <v>0</v>
      </c>
      <c r="F27" s="7">
        <v>0</v>
      </c>
      <c r="G27" s="7">
        <v>0</v>
      </c>
      <c r="H27" s="8">
        <v>0</v>
      </c>
      <c r="I27" s="8">
        <v>0</v>
      </c>
      <c r="J27" s="13">
        <v>0</v>
      </c>
      <c r="K27" s="13">
        <v>0</v>
      </c>
      <c r="L27" s="13">
        <v>0</v>
      </c>
      <c r="M27" s="14">
        <v>21469</v>
      </c>
      <c r="N27" s="14" t="s">
        <v>910</v>
      </c>
      <c r="O27" s="6">
        <f>'[1]L09'!C154</f>
        <v>0</v>
      </c>
      <c r="P27" s="13">
        <v>0</v>
      </c>
      <c r="Q27" s="13">
        <v>0</v>
      </c>
      <c r="R27" s="8">
        <v>0</v>
      </c>
      <c r="S27" s="8">
        <v>0</v>
      </c>
      <c r="T27" s="13">
        <v>0</v>
      </c>
      <c r="U27" s="13">
        <v>0</v>
      </c>
      <c r="V27" s="13">
        <v>0</v>
      </c>
      <c r="W27" s="14">
        <v>1030110</v>
      </c>
      <c r="X27" s="14" t="s">
        <v>911</v>
      </c>
      <c r="Y27" s="8">
        <v>0</v>
      </c>
      <c r="Z27" s="6">
        <f t="shared" si="2"/>
        <v>0</v>
      </c>
    </row>
    <row r="28" spans="1:26" ht="16.5" customHeight="1">
      <c r="A28" s="14">
        <v>1030102</v>
      </c>
      <c r="B28" s="14" t="s">
        <v>912</v>
      </c>
      <c r="C28" s="6">
        <f>'[1]L08'!C7</f>
        <v>0</v>
      </c>
      <c r="D28" s="13">
        <v>0</v>
      </c>
      <c r="E28" s="13">
        <v>0</v>
      </c>
      <c r="F28" s="7">
        <v>0</v>
      </c>
      <c r="G28" s="7">
        <v>0</v>
      </c>
      <c r="H28" s="8">
        <v>0</v>
      </c>
      <c r="I28" s="8">
        <v>0</v>
      </c>
      <c r="J28" s="13">
        <v>0</v>
      </c>
      <c r="K28" s="13">
        <v>0</v>
      </c>
      <c r="L28" s="13">
        <v>0</v>
      </c>
      <c r="M28" s="14">
        <v>21562</v>
      </c>
      <c r="N28" s="14" t="s">
        <v>913</v>
      </c>
      <c r="O28" s="6">
        <f>'[1]L09'!C175</f>
        <v>0</v>
      </c>
      <c r="P28" s="13">
        <v>0</v>
      </c>
      <c r="Q28" s="13">
        <v>0</v>
      </c>
      <c r="R28" s="8">
        <v>0</v>
      </c>
      <c r="S28" s="8">
        <v>0</v>
      </c>
      <c r="T28" s="13">
        <v>0</v>
      </c>
      <c r="U28" s="13">
        <v>0</v>
      </c>
      <c r="V28" s="13">
        <v>0</v>
      </c>
      <c r="W28" s="14">
        <v>1030102</v>
      </c>
      <c r="X28" s="14" t="s">
        <v>914</v>
      </c>
      <c r="Y28" s="8">
        <v>0</v>
      </c>
      <c r="Z28" s="6">
        <f t="shared" si="2"/>
        <v>0</v>
      </c>
    </row>
    <row r="29" spans="1:26" ht="16.5" customHeight="1">
      <c r="A29" s="14">
        <v>1030153</v>
      </c>
      <c r="B29" s="14" t="s">
        <v>915</v>
      </c>
      <c r="C29" s="6">
        <f>'[1]L08'!C29</f>
        <v>0</v>
      </c>
      <c r="D29" s="13">
        <v>0</v>
      </c>
      <c r="E29" s="13">
        <v>0</v>
      </c>
      <c r="F29" s="7">
        <v>0</v>
      </c>
      <c r="G29" s="7">
        <v>0</v>
      </c>
      <c r="H29" s="8">
        <v>0</v>
      </c>
      <c r="I29" s="8">
        <v>0</v>
      </c>
      <c r="J29" s="13">
        <v>0</v>
      </c>
      <c r="K29" s="13">
        <v>0</v>
      </c>
      <c r="L29" s="13">
        <v>0</v>
      </c>
      <c r="M29" s="14">
        <v>2170402</v>
      </c>
      <c r="N29" s="14" t="s">
        <v>916</v>
      </c>
      <c r="O29" s="6">
        <f>'[1]L09'!C181</f>
        <v>0</v>
      </c>
      <c r="P29" s="13">
        <v>0</v>
      </c>
      <c r="Q29" s="13">
        <v>0</v>
      </c>
      <c r="R29" s="8">
        <v>0</v>
      </c>
      <c r="S29" s="8">
        <v>0</v>
      </c>
      <c r="T29" s="13">
        <v>0</v>
      </c>
      <c r="U29" s="13">
        <v>0</v>
      </c>
      <c r="V29" s="13">
        <v>0</v>
      </c>
      <c r="W29" s="14">
        <v>1030153</v>
      </c>
      <c r="X29" s="14" t="s">
        <v>917</v>
      </c>
      <c r="Y29" s="8">
        <v>0</v>
      </c>
      <c r="Z29" s="6">
        <f t="shared" si="2"/>
        <v>0</v>
      </c>
    </row>
    <row r="30" spans="1:26" ht="16.5" customHeight="1">
      <c r="A30" s="14">
        <v>1030154</v>
      </c>
      <c r="B30" s="14" t="s">
        <v>918</v>
      </c>
      <c r="C30" s="6">
        <f>'[1]L08'!C30</f>
        <v>0</v>
      </c>
      <c r="D30" s="13">
        <v>0</v>
      </c>
      <c r="E30" s="13">
        <v>0</v>
      </c>
      <c r="F30" s="7">
        <v>0</v>
      </c>
      <c r="G30" s="7">
        <v>0</v>
      </c>
      <c r="H30" s="8">
        <v>0</v>
      </c>
      <c r="I30" s="8">
        <v>0</v>
      </c>
      <c r="J30" s="13">
        <v>0</v>
      </c>
      <c r="K30" s="13">
        <v>0</v>
      </c>
      <c r="L30" s="13">
        <v>0</v>
      </c>
      <c r="M30" s="14">
        <v>2170403</v>
      </c>
      <c r="N30" s="14" t="s">
        <v>919</v>
      </c>
      <c r="O30" s="6">
        <f>'[1]L09'!C182</f>
        <v>0</v>
      </c>
      <c r="P30" s="13">
        <v>0</v>
      </c>
      <c r="Q30" s="13">
        <v>0</v>
      </c>
      <c r="R30" s="8">
        <v>0</v>
      </c>
      <c r="S30" s="8">
        <v>0</v>
      </c>
      <c r="T30" s="13">
        <v>0</v>
      </c>
      <c r="U30" s="13">
        <v>0</v>
      </c>
      <c r="V30" s="13">
        <v>0</v>
      </c>
      <c r="W30" s="14">
        <v>1030154</v>
      </c>
      <c r="X30" s="14" t="s">
        <v>920</v>
      </c>
      <c r="Y30" s="8">
        <v>0</v>
      </c>
      <c r="Z30" s="6">
        <f t="shared" si="2"/>
        <v>0</v>
      </c>
    </row>
    <row r="31" spans="1:26" ht="16.5" customHeight="1">
      <c r="A31" s="14">
        <v>1030180</v>
      </c>
      <c r="B31" s="14" t="s">
        <v>921</v>
      </c>
      <c r="C31" s="6">
        <f>'[1]L08'!C48</f>
        <v>0</v>
      </c>
      <c r="D31" s="13">
        <v>0</v>
      </c>
      <c r="E31" s="13">
        <v>0</v>
      </c>
      <c r="F31" s="7">
        <v>0</v>
      </c>
      <c r="G31" s="7">
        <v>0</v>
      </c>
      <c r="H31" s="8">
        <v>0</v>
      </c>
      <c r="I31" s="8">
        <v>0</v>
      </c>
      <c r="J31" s="13">
        <v>0</v>
      </c>
      <c r="K31" s="13">
        <v>0</v>
      </c>
      <c r="L31" s="13">
        <v>0</v>
      </c>
      <c r="M31" s="14">
        <v>22908</v>
      </c>
      <c r="N31" s="14" t="s">
        <v>922</v>
      </c>
      <c r="O31" s="6">
        <f>'[1]L09'!C188</f>
        <v>0</v>
      </c>
      <c r="P31" s="13">
        <v>0</v>
      </c>
      <c r="Q31" s="13">
        <v>0</v>
      </c>
      <c r="R31" s="8">
        <v>0</v>
      </c>
      <c r="S31" s="8">
        <v>0</v>
      </c>
      <c r="T31" s="13">
        <v>0</v>
      </c>
      <c r="U31" s="13">
        <v>0</v>
      </c>
      <c r="V31" s="13">
        <v>0</v>
      </c>
      <c r="W31" s="14">
        <v>1030180</v>
      </c>
      <c r="X31" s="14" t="s">
        <v>923</v>
      </c>
      <c r="Y31" s="8">
        <v>0</v>
      </c>
      <c r="Z31" s="6">
        <f t="shared" si="2"/>
        <v>0</v>
      </c>
    </row>
    <row r="32" spans="1:26" ht="16.5" customHeight="1">
      <c r="A32" s="14">
        <v>1030155</v>
      </c>
      <c r="B32" s="14" t="s">
        <v>924</v>
      </c>
      <c r="C32" s="6">
        <f>'[1]L08'!C31</f>
        <v>0</v>
      </c>
      <c r="D32" s="13">
        <v>967</v>
      </c>
      <c r="E32" s="13">
        <v>0</v>
      </c>
      <c r="F32" s="7">
        <v>0</v>
      </c>
      <c r="G32" s="7">
        <v>0</v>
      </c>
      <c r="H32" s="8">
        <v>0</v>
      </c>
      <c r="I32" s="8">
        <v>0</v>
      </c>
      <c r="J32" s="13">
        <v>0</v>
      </c>
      <c r="K32" s="13">
        <v>0</v>
      </c>
      <c r="L32" s="13">
        <v>0</v>
      </c>
      <c r="M32" s="14">
        <v>22960</v>
      </c>
      <c r="N32" s="14" t="s">
        <v>925</v>
      </c>
      <c r="O32" s="6">
        <f>'[1]L09'!C197</f>
        <v>967</v>
      </c>
      <c r="P32" s="13">
        <v>0</v>
      </c>
      <c r="Q32" s="13">
        <v>0</v>
      </c>
      <c r="R32" s="8">
        <v>0</v>
      </c>
      <c r="S32" s="8">
        <v>0</v>
      </c>
      <c r="T32" s="13">
        <v>0</v>
      </c>
      <c r="U32" s="13">
        <v>0</v>
      </c>
      <c r="V32" s="13">
        <v>0</v>
      </c>
      <c r="W32" s="14">
        <v>1030155</v>
      </c>
      <c r="X32" s="14" t="s">
        <v>926</v>
      </c>
      <c r="Y32" s="8">
        <v>0</v>
      </c>
      <c r="Z32" s="6">
        <f t="shared" si="2"/>
        <v>0</v>
      </c>
    </row>
    <row r="33" spans="1:26" ht="16.5" customHeight="1">
      <c r="A33" s="14"/>
      <c r="B33" s="14" t="s">
        <v>927</v>
      </c>
      <c r="C33" s="8">
        <v>0</v>
      </c>
      <c r="D33" s="13">
        <v>0</v>
      </c>
      <c r="E33" s="13">
        <v>0</v>
      </c>
      <c r="F33" s="7">
        <v>0</v>
      </c>
      <c r="G33" s="8">
        <v>0</v>
      </c>
      <c r="H33" s="8">
        <v>0</v>
      </c>
      <c r="I33" s="8">
        <v>0</v>
      </c>
      <c r="J33" s="13">
        <v>0</v>
      </c>
      <c r="K33" s="13">
        <v>0</v>
      </c>
      <c r="L33" s="13">
        <v>0</v>
      </c>
      <c r="M33" s="14"/>
      <c r="N33" s="14" t="s">
        <v>928</v>
      </c>
      <c r="O33" s="6">
        <f>'[1]L09'!C184+'[1]L09'!C226+'[1]L09'!C227+'[1]L09'!C245+'[1]L09'!C246</f>
        <v>0</v>
      </c>
      <c r="P33" s="13">
        <v>0</v>
      </c>
      <c r="Q33" s="13">
        <v>0</v>
      </c>
      <c r="R33" s="8">
        <v>0</v>
      </c>
      <c r="S33" s="8">
        <v>0</v>
      </c>
      <c r="T33" s="13">
        <v>0</v>
      </c>
      <c r="U33" s="13">
        <v>0</v>
      </c>
      <c r="V33" s="13">
        <v>0</v>
      </c>
      <c r="W33" s="14"/>
      <c r="X33" s="14" t="s">
        <v>929</v>
      </c>
      <c r="Y33" s="8">
        <v>0</v>
      </c>
      <c r="Z33" s="6">
        <f t="shared" si="2"/>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22"/>
  <sheetViews>
    <sheetView showGridLines="0" showZeros="0" workbookViewId="0" topLeftCell="A1">
      <selection activeCell="A1" sqref="A1:D1"/>
    </sheetView>
  </sheetViews>
  <sheetFormatPr defaultColWidth="12.125" defaultRowHeight="15" customHeight="1"/>
  <cols>
    <col min="1" max="1" width="35.00390625" style="1" customWidth="1"/>
    <col min="2" max="2" width="19.00390625" style="1" customWidth="1"/>
    <col min="3" max="3" width="35.00390625" style="1" customWidth="1"/>
    <col min="4" max="4" width="19.00390625" style="1" customWidth="1"/>
    <col min="5" max="16384" width="12.125" style="1" customWidth="1"/>
  </cols>
  <sheetData>
    <row r="1" spans="1:4" ht="33.75" customHeight="1">
      <c r="A1" s="2" t="s">
        <v>930</v>
      </c>
      <c r="B1" s="2"/>
      <c r="C1" s="2"/>
      <c r="D1" s="2"/>
    </row>
    <row r="2" spans="1:4" ht="16.5" customHeight="1">
      <c r="A2" s="3" t="s">
        <v>931</v>
      </c>
      <c r="B2" s="3"/>
      <c r="C2" s="3"/>
      <c r="D2" s="3"/>
    </row>
    <row r="3" spans="1:4" ht="16.5" customHeight="1">
      <c r="A3" s="3" t="s">
        <v>2</v>
      </c>
      <c r="B3" s="3"/>
      <c r="C3" s="3"/>
      <c r="D3" s="3"/>
    </row>
    <row r="4" spans="1:4" ht="16.5" customHeight="1">
      <c r="A4" s="4" t="s">
        <v>932</v>
      </c>
      <c r="B4" s="4" t="s">
        <v>492</v>
      </c>
      <c r="C4" s="4" t="s">
        <v>932</v>
      </c>
      <c r="D4" s="4" t="s">
        <v>492</v>
      </c>
    </row>
    <row r="5" spans="1:4" ht="16.5" customHeight="1">
      <c r="A5" s="5" t="s">
        <v>846</v>
      </c>
      <c r="B5" s="6">
        <f>'[1]L10'!C6</f>
        <v>0</v>
      </c>
      <c r="C5" s="5" t="s">
        <v>847</v>
      </c>
      <c r="D5" s="6">
        <f>'[1]L10'!O6</f>
        <v>3274</v>
      </c>
    </row>
    <row r="6" spans="1:4" ht="16.5" customHeight="1">
      <c r="A6" s="5" t="s">
        <v>933</v>
      </c>
      <c r="B6" s="13">
        <v>3274</v>
      </c>
      <c r="C6" s="5" t="s">
        <v>934</v>
      </c>
      <c r="D6" s="13">
        <v>0</v>
      </c>
    </row>
    <row r="7" spans="1:4" ht="16.5" customHeight="1">
      <c r="A7" s="5" t="s">
        <v>935</v>
      </c>
      <c r="B7" s="13">
        <v>0</v>
      </c>
      <c r="C7" s="5" t="s">
        <v>936</v>
      </c>
      <c r="D7" s="13">
        <v>0</v>
      </c>
    </row>
    <row r="8" spans="1:4" ht="16.5" customHeight="1">
      <c r="A8" s="5" t="s">
        <v>829</v>
      </c>
      <c r="B8" s="7">
        <v>0</v>
      </c>
      <c r="C8" s="5"/>
      <c r="D8" s="9"/>
    </row>
    <row r="9" spans="1:4" ht="16.5" customHeight="1">
      <c r="A9" s="5" t="s">
        <v>937</v>
      </c>
      <c r="B9" s="7">
        <v>0</v>
      </c>
      <c r="C9" s="5"/>
      <c r="D9" s="9"/>
    </row>
    <row r="10" spans="1:4" ht="16.5" customHeight="1">
      <c r="A10" s="5" t="s">
        <v>938</v>
      </c>
      <c r="B10" s="6">
        <f>B11+B12</f>
        <v>0</v>
      </c>
      <c r="C10" s="5" t="s">
        <v>939</v>
      </c>
      <c r="D10" s="8">
        <v>0</v>
      </c>
    </row>
    <row r="11" spans="1:4" ht="16.5" customHeight="1">
      <c r="A11" s="5" t="s">
        <v>940</v>
      </c>
      <c r="B11" s="8">
        <v>0</v>
      </c>
      <c r="C11" s="5"/>
      <c r="D11" s="9"/>
    </row>
    <row r="12" spans="1:4" ht="16.5" customHeight="1">
      <c r="A12" s="5" t="s">
        <v>941</v>
      </c>
      <c r="B12" s="8">
        <v>0</v>
      </c>
      <c r="C12" s="5"/>
      <c r="D12" s="9"/>
    </row>
    <row r="13" spans="1:4" ht="16.5" customHeight="1">
      <c r="A13" s="5" t="s">
        <v>831</v>
      </c>
      <c r="B13" s="6">
        <f>B14</f>
        <v>0</v>
      </c>
      <c r="C13" s="5" t="s">
        <v>839</v>
      </c>
      <c r="D13" s="6">
        <f>D14</f>
        <v>0</v>
      </c>
    </row>
    <row r="14" spans="1:4" ht="16.5" customHeight="1">
      <c r="A14" s="5" t="s">
        <v>942</v>
      </c>
      <c r="B14" s="6">
        <f>B15</f>
        <v>0</v>
      </c>
      <c r="C14" s="5" t="s">
        <v>943</v>
      </c>
      <c r="D14" s="8">
        <v>0</v>
      </c>
    </row>
    <row r="15" spans="1:4" ht="16.5" customHeight="1">
      <c r="A15" s="5" t="s">
        <v>944</v>
      </c>
      <c r="B15" s="8">
        <v>0</v>
      </c>
      <c r="C15" s="5"/>
      <c r="D15" s="9"/>
    </row>
    <row r="16" spans="1:4" ht="16.5" customHeight="1">
      <c r="A16" s="5" t="s">
        <v>832</v>
      </c>
      <c r="B16" s="6">
        <f>B17</f>
        <v>0</v>
      </c>
      <c r="C16" s="5" t="s">
        <v>840</v>
      </c>
      <c r="D16" s="13">
        <v>0</v>
      </c>
    </row>
    <row r="17" spans="1:4" ht="16.5" customHeight="1">
      <c r="A17" s="5" t="s">
        <v>945</v>
      </c>
      <c r="B17" s="13">
        <v>0</v>
      </c>
      <c r="C17" s="5"/>
      <c r="D17" s="9"/>
    </row>
    <row r="18" spans="1:4" ht="16.5" customHeight="1">
      <c r="A18" s="5" t="s">
        <v>946</v>
      </c>
      <c r="B18" s="13">
        <v>0</v>
      </c>
      <c r="C18" s="5" t="s">
        <v>947</v>
      </c>
      <c r="D18" s="13">
        <v>0</v>
      </c>
    </row>
    <row r="19" spans="1:4" ht="16.5" customHeight="1">
      <c r="A19" s="5" t="s">
        <v>948</v>
      </c>
      <c r="B19" s="13">
        <v>0</v>
      </c>
      <c r="C19" s="5" t="s">
        <v>949</v>
      </c>
      <c r="D19" s="13">
        <v>0</v>
      </c>
    </row>
    <row r="20" spans="1:4" ht="16.5" customHeight="1">
      <c r="A20" s="5"/>
      <c r="B20" s="9"/>
      <c r="C20" s="5" t="s">
        <v>844</v>
      </c>
      <c r="D20" s="6">
        <f>'[1]L10'!Y6</f>
        <v>0</v>
      </c>
    </row>
    <row r="21" spans="1:4" ht="16.5" customHeight="1">
      <c r="A21" s="5"/>
      <c r="B21" s="9"/>
      <c r="C21" s="5" t="s">
        <v>950</v>
      </c>
      <c r="D21" s="6">
        <f>B22-D5-D6-D7-D10-D13-D16-D18-D19-D20</f>
        <v>0</v>
      </c>
    </row>
    <row r="22" spans="1:4" ht="16.5" customHeight="1">
      <c r="A22" s="4" t="s">
        <v>951</v>
      </c>
      <c r="B22" s="6">
        <f>SUM(B5:B10,B13,B16,B18:B19)</f>
        <v>3274</v>
      </c>
      <c r="C22" s="4" t="s">
        <v>952</v>
      </c>
      <c r="D22" s="6">
        <f>SUM(D5:D7,D10,D13,D16,D18:D21)</f>
        <v>3274</v>
      </c>
    </row>
  </sheetData>
  <sheetProtection/>
  <mergeCells count="3">
    <mergeCell ref="A1:D1"/>
    <mergeCell ref="A2:D2"/>
    <mergeCell ref="A3:D3"/>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lin</cp:lastModifiedBy>
  <cp:lastPrinted>2017-04-07T09:37:35Z</cp:lastPrinted>
  <dcterms:created xsi:type="dcterms:W3CDTF">1996-12-17T01:32:42Z</dcterms:created>
  <dcterms:modified xsi:type="dcterms:W3CDTF">2021-05-21T01:39:24Z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88F5DD2D63C9458DB748104EB222DCB5</vt:lpwstr>
  </property>
</Properties>
</file>